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'DC37'!$A$1:$K$69</definedName>
    <definedName name="_xlnm.Print_Area" localSheetId="12">'DC38'!$A$1:$K$69</definedName>
    <definedName name="_xlnm.Print_Area" localSheetId="18">'DC39'!$A$1:$K$69</definedName>
    <definedName name="_xlnm.Print_Area" localSheetId="22">'DC40'!$A$1:$K$69</definedName>
    <definedName name="_xlnm.Print_Area" localSheetId="1">'NW371'!$A$1:$K$69</definedName>
    <definedName name="_xlnm.Print_Area" localSheetId="2">'NW372'!$A$1:$K$69</definedName>
    <definedName name="_xlnm.Print_Area" localSheetId="3">'NW373'!$A$1:$K$69</definedName>
    <definedName name="_xlnm.Print_Area" localSheetId="4">'NW374'!$A$1:$K$69</definedName>
    <definedName name="_xlnm.Print_Area" localSheetId="5">'NW375'!$A$1:$K$69</definedName>
    <definedName name="_xlnm.Print_Area" localSheetId="7">'NW381'!$A$1:$K$69</definedName>
    <definedName name="_xlnm.Print_Area" localSheetId="8">'NW382'!$A$1:$K$69</definedName>
    <definedName name="_xlnm.Print_Area" localSheetId="9">'NW383'!$A$1:$K$69</definedName>
    <definedName name="_xlnm.Print_Area" localSheetId="10">'NW384'!$A$1:$K$69</definedName>
    <definedName name="_xlnm.Print_Area" localSheetId="11">'NW385'!$A$1:$K$69</definedName>
    <definedName name="_xlnm.Print_Area" localSheetId="13">'NW392'!$A$1:$K$69</definedName>
    <definedName name="_xlnm.Print_Area" localSheetId="14">'NW393'!$A$1:$K$69</definedName>
    <definedName name="_xlnm.Print_Area" localSheetId="15">'NW394'!$A$1:$K$69</definedName>
    <definedName name="_xlnm.Print_Area" localSheetId="16">'NW396'!$A$1:$K$69</definedName>
    <definedName name="_xlnm.Print_Area" localSheetId="17">'NW397'!$A$1:$K$69</definedName>
    <definedName name="_xlnm.Print_Area" localSheetId="19">'NW403'!$A$1:$K$69</definedName>
    <definedName name="_xlnm.Print_Area" localSheetId="20">'NW404'!$A$1:$K$69</definedName>
    <definedName name="_xlnm.Print_Area" localSheetId="21">'NW405'!$A$1:$K$69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<sst xmlns="http://schemas.openxmlformats.org/spreadsheetml/2006/main" count="2024" uniqueCount="108">
  <si>
    <t>North West: Moretele(NW371)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</si>
  <si>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</si>
  <si>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</si>
  <si>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</si>
  <si>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</si>
  <si>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</si>
  <si>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</si>
  <si>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</si>
  <si>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</si>
  <si>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</si>
  <si>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</si>
  <si>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</si>
  <si>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</si>
  <si>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</si>
  <si>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</si>
  <si>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</si>
  <si>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</si>
  <si>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</si>
  <si>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</si>
  <si>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</si>
  <si>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</si>
  <si>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</si>
  <si>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</si>
  <si>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</si>
  <si>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</si>
  <si>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</si>
  <si>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</si>
  <si>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</si>
  <si>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</si>
  <si>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</si>
  <si>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</si>
  <si>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</si>
  <si>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</si>
  <si>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</si>
  <si>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</si>
  <si>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</si>
  <si>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</si>
  <si>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</si>
  <si>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</si>
  <si>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</si>
  <si>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</si>
  <si>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</si>
  <si>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</si>
  <si>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</si>
  <si>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</si>
  <si>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</si>
  <si>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</si>
  <si>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</si>
  <si>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</si>
  <si>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</si>
  <si>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</si>
  <si>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</si>
  <si>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</si>
  <si>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</si>
  <si>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</si>
  <si>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</si>
  <si>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</si>
  <si>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</si>
  <si>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</si>
  <si>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</si>
  <si>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</si>
  <si>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</si>
  <si>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</si>
  <si>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</si>
  <si>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</si>
  <si>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</si>
  <si>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</si>
  <si>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</si>
  <si>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</si>
  <si>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</si>
  <si>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</si>
  <si>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</si>
  <si>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</si>
  <si>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</si>
  <si>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</si>
  <si>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 West: Madibeng(NW372) - Table A1 Budget Summary for 4th Quarter ended 30 June 2020 (Figures Finalised as at 2020/10/30)</t>
  </si>
  <si>
    <t>North West: Rustenburg(NW373) - Table A1 Budget Summary for 4th Quarter ended 30 June 2020 (Figures Finalised as at 2020/10/30)</t>
  </si>
  <si>
    <t>North West: Kgetlengrivier(NW374) - Table A1 Budget Summary for 4th Quarter ended 30 June 2020 (Figures Finalised as at 2020/10/30)</t>
  </si>
  <si>
    <t>North West: Moses Kotane(NW375) - Table A1 Budget Summary for 4th Quarter ended 30 June 2020 (Figures Finalised as at 2020/10/30)</t>
  </si>
  <si>
    <t>North West: Bojanala Platinum(DC37) - Table A1 Budget Summary for 4th Quarter ended 30 June 2020 (Figures Finalised as at 2020/10/30)</t>
  </si>
  <si>
    <t>North West: Ratlou(NW381) - Table A1 Budget Summary for 4th Quarter ended 30 June 2020 (Figures Finalised as at 2020/10/30)</t>
  </si>
  <si>
    <t>North West: Tswaing(NW382) - Table A1 Budget Summary for 4th Quarter ended 30 June 2020 (Figures Finalised as at 2020/10/30)</t>
  </si>
  <si>
    <t>North West: Mafikeng(NW383) - Table A1 Budget Summary for 4th Quarter ended 30 June 2020 (Figures Finalised as at 2020/10/30)</t>
  </si>
  <si>
    <t>North West: Ditsobotla(NW384) - Table A1 Budget Summary for 4th Quarter ended 30 June 2020 (Figures Finalised as at 2020/10/30)</t>
  </si>
  <si>
    <t>North West: Ramotshere Moiloa(NW385) - Table A1 Budget Summary for 4th Quarter ended 30 June 2020 (Figures Finalised as at 2020/10/30)</t>
  </si>
  <si>
    <t>North West: Ngaka Modiri Molema(DC38) - Table A1 Budget Summary for 4th Quarter ended 30 June 2020 (Figures Finalised as at 2020/10/30)</t>
  </si>
  <si>
    <t>North West: Naledi (NW)(NW392) - Table A1 Budget Summary for 4th Quarter ended 30 June 2020 (Figures Finalised as at 2020/10/30)</t>
  </si>
  <si>
    <t>North West: Mamusa(NW393) - Table A1 Budget Summary for 4th Quarter ended 30 June 2020 (Figures Finalised as at 2020/10/30)</t>
  </si>
  <si>
    <t>North West: Greater Taung(NW394) - Table A1 Budget Summary for 4th Quarter ended 30 June 2020 (Figures Finalised as at 2020/10/30)</t>
  </si>
  <si>
    <t>North West: Lekwa-Teemane(NW396) - Table A1 Budget Summary for 4th Quarter ended 30 June 2020 (Figures Finalised as at 2020/10/30)</t>
  </si>
  <si>
    <t>North West: Kagisano-Molopo(NW397) - Table A1 Budget Summary for 4th Quarter ended 30 June 2020 (Figures Finalised as at 2020/10/30)</t>
  </si>
  <si>
    <t>North West: Dr Ruth Segomotsi Mompati(DC39) - Table A1 Budget Summary for 4th Quarter ended 30 June 2020 (Figures Finalised as at 2020/10/30)</t>
  </si>
  <si>
    <t>North West: City of Matlosana(NW403) - Table A1 Budget Summary for 4th Quarter ended 30 June 2020 (Figures Finalised as at 2020/10/30)</t>
  </si>
  <si>
    <t>North West: Maquassi Hills(NW404) - Table A1 Budget Summary for 4th Quarter ended 30 June 2020 (Figures Finalised as at 2020/10/30)</t>
  </si>
  <si>
    <t>North West: J B Marks(NW405) - Table A1 Budget Summary for 4th Quarter ended 30 June 2020 (Figures Finalised as at 2020/10/30)</t>
  </si>
  <si>
    <t>North West: Dr Kenneth Kaunda(DC40)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</si>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</sst>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1644185359</v>
      </c>
      <c r="C5" s="6">
        <v>1090931470</v>
      </c>
      <c r="D5" s="23">
        <v>1558047637</v>
      </c>
      <c r="E5" s="24">
        <v>2111340486</v>
      </c>
      <c r="F5" s="6">
        <v>2174828799</v>
      </c>
      <c r="G5" s="25">
        <v>2174828799</v>
      </c>
      <c r="H5" s="26">
        <v>1922331112</v>
      </c>
      <c r="I5" s="24">
        <v>2437680347</v>
      </c>
      <c r="J5" s="6">
        <v>2540015115</v>
      </c>
      <c r="K5" s="25">
        <v>2665054771</v>
      </c>
    </row>
    <row r="6" spans="1:11" ht="13.5">
      <c r="A6" s="22" t="s">
        <v>19</v>
      </c>
      <c r="B6" s="6">
        <v>6800349257</v>
      </c>
      <c r="C6" s="6">
        <v>3718235472</v>
      </c>
      <c r="D6" s="23">
        <v>4368212426</v>
      </c>
      <c r="E6" s="24">
        <v>8691054362</v>
      </c>
      <c r="F6" s="6">
        <v>8434287915</v>
      </c>
      <c r="G6" s="25">
        <v>8434287915</v>
      </c>
      <c r="H6" s="26">
        <v>8518412479</v>
      </c>
      <c r="I6" s="24">
        <v>8756745097</v>
      </c>
      <c r="J6" s="6">
        <v>9239214688</v>
      </c>
      <c r="K6" s="25">
        <v>9681053088</v>
      </c>
    </row>
    <row r="7" spans="1:11" ht="13.5">
      <c r="A7" s="22" t="s">
        <v>20</v>
      </c>
      <c r="B7" s="6">
        <v>122401956</v>
      </c>
      <c r="C7" s="6">
        <v>44443994</v>
      </c>
      <c r="D7" s="23">
        <v>75966296</v>
      </c>
      <c r="E7" s="24">
        <v>97792346</v>
      </c>
      <c r="F7" s="6">
        <v>155011035</v>
      </c>
      <c r="G7" s="25">
        <v>155011035</v>
      </c>
      <c r="H7" s="26">
        <v>61442680</v>
      </c>
      <c r="I7" s="24">
        <v>123187648</v>
      </c>
      <c r="J7" s="6">
        <v>134525945</v>
      </c>
      <c r="K7" s="25">
        <v>143288563</v>
      </c>
    </row>
    <row r="8" spans="1:11" ht="13.5">
      <c r="A8" s="22" t="s">
        <v>21</v>
      </c>
      <c r="B8" s="6">
        <v>4608946003</v>
      </c>
      <c r="C8" s="6">
        <v>3125268705</v>
      </c>
      <c r="D8" s="23">
        <v>3909546730</v>
      </c>
      <c r="E8" s="24">
        <v>6009229125</v>
      </c>
      <c r="F8" s="6">
        <v>6159764209</v>
      </c>
      <c r="G8" s="25">
        <v>6159764209</v>
      </c>
      <c r="H8" s="26">
        <v>5204974258</v>
      </c>
      <c r="I8" s="24">
        <v>6740405417</v>
      </c>
      <c r="J8" s="6">
        <v>7022779445</v>
      </c>
      <c r="K8" s="25">
        <v>7572190560</v>
      </c>
    </row>
    <row r="9" spans="1:11" ht="13.5">
      <c r="A9" s="22" t="s">
        <v>22</v>
      </c>
      <c r="B9" s="6">
        <v>1474180995</v>
      </c>
      <c r="C9" s="6">
        <v>745621066</v>
      </c>
      <c r="D9" s="23">
        <v>1837839618</v>
      </c>
      <c r="E9" s="24">
        <v>1692543450</v>
      </c>
      <c r="F9" s="6">
        <v>1910323418</v>
      </c>
      <c r="G9" s="25">
        <v>1910323418</v>
      </c>
      <c r="H9" s="26">
        <v>1759296548</v>
      </c>
      <c r="I9" s="24">
        <v>2160105128</v>
      </c>
      <c r="J9" s="6">
        <v>2207985801</v>
      </c>
      <c r="K9" s="25">
        <v>2288542407</v>
      </c>
    </row>
    <row r="10" spans="1:11" ht="25.5">
      <c r="A10" s="27" t="s">
        <v>97</v>
      </c>
      <c r="B10" s="28">
        <f>SUM(B5:B9)</f>
        <v>14650063570</v>
      </c>
      <c r="C10" s="29">
        <f aca="true" t="shared" si="0" ref="C10:K10">SUM(C5:C9)</f>
        <v>8724500707</v>
      </c>
      <c r="D10" s="30">
        <f t="shared" si="0"/>
        <v>11749612707</v>
      </c>
      <c r="E10" s="28">
        <f t="shared" si="0"/>
        <v>18601959769</v>
      </c>
      <c r="F10" s="29">
        <f t="shared" si="0"/>
        <v>18834215376</v>
      </c>
      <c r="G10" s="31">
        <f t="shared" si="0"/>
        <v>18834215376</v>
      </c>
      <c r="H10" s="32">
        <f t="shared" si="0"/>
        <v>17466457077</v>
      </c>
      <c r="I10" s="28">
        <f t="shared" si="0"/>
        <v>20218123637</v>
      </c>
      <c r="J10" s="29">
        <f t="shared" si="0"/>
        <v>21144520994</v>
      </c>
      <c r="K10" s="31">
        <f t="shared" si="0"/>
        <v>22350129389</v>
      </c>
    </row>
    <row r="11" spans="1:11" ht="13.5">
      <c r="A11" s="22" t="s">
        <v>23</v>
      </c>
      <c r="B11" s="6">
        <v>3906218619</v>
      </c>
      <c r="C11" s="6">
        <v>2153245512</v>
      </c>
      <c r="D11" s="23">
        <v>3346137517</v>
      </c>
      <c r="E11" s="24">
        <v>4983838298</v>
      </c>
      <c r="F11" s="6">
        <v>4943002629</v>
      </c>
      <c r="G11" s="25">
        <v>4943002629</v>
      </c>
      <c r="H11" s="26">
        <v>3972567009</v>
      </c>
      <c r="I11" s="24">
        <v>5290731603</v>
      </c>
      <c r="J11" s="6">
        <v>5474093188</v>
      </c>
      <c r="K11" s="25">
        <v>5769774424</v>
      </c>
    </row>
    <row r="12" spans="1:11" ht="13.5">
      <c r="A12" s="22" t="s">
        <v>24</v>
      </c>
      <c r="B12" s="6">
        <v>299254685</v>
      </c>
      <c r="C12" s="6">
        <v>193793249</v>
      </c>
      <c r="D12" s="23">
        <v>260555034</v>
      </c>
      <c r="E12" s="24">
        <v>388031768</v>
      </c>
      <c r="F12" s="6">
        <v>390127527</v>
      </c>
      <c r="G12" s="25">
        <v>390127527</v>
      </c>
      <c r="H12" s="26">
        <v>319225209</v>
      </c>
      <c r="I12" s="24">
        <v>419960390</v>
      </c>
      <c r="J12" s="6">
        <v>433143727</v>
      </c>
      <c r="K12" s="25">
        <v>456085985</v>
      </c>
    </row>
    <row r="13" spans="1:11" ht="13.5">
      <c r="A13" s="22" t="s">
        <v>98</v>
      </c>
      <c r="B13" s="6">
        <v>2304060906</v>
      </c>
      <c r="C13" s="6">
        <v>1423194813</v>
      </c>
      <c r="D13" s="23">
        <v>1775111212</v>
      </c>
      <c r="E13" s="24">
        <v>2521495227</v>
      </c>
      <c r="F13" s="6">
        <v>2465420149</v>
      </c>
      <c r="G13" s="25">
        <v>2465420149</v>
      </c>
      <c r="H13" s="26">
        <v>747681632</v>
      </c>
      <c r="I13" s="24">
        <v>2418707381</v>
      </c>
      <c r="J13" s="6">
        <v>2528215595</v>
      </c>
      <c r="K13" s="25">
        <v>2641821335</v>
      </c>
    </row>
    <row r="14" spans="1:11" ht="13.5">
      <c r="A14" s="22" t="s">
        <v>25</v>
      </c>
      <c r="B14" s="6">
        <v>432158620</v>
      </c>
      <c r="C14" s="6">
        <v>184226156</v>
      </c>
      <c r="D14" s="23">
        <v>254211874</v>
      </c>
      <c r="E14" s="24">
        <v>241585191</v>
      </c>
      <c r="F14" s="6">
        <v>230304017</v>
      </c>
      <c r="G14" s="25">
        <v>230304017</v>
      </c>
      <c r="H14" s="26">
        <v>116615215</v>
      </c>
      <c r="I14" s="24">
        <v>231362746</v>
      </c>
      <c r="J14" s="6">
        <v>241330474</v>
      </c>
      <c r="K14" s="25">
        <v>247660138</v>
      </c>
    </row>
    <row r="15" spans="1:11" ht="13.5">
      <c r="A15" s="22" t="s">
        <v>26</v>
      </c>
      <c r="B15" s="6">
        <v>4955610965</v>
      </c>
      <c r="C15" s="6">
        <v>1755338214</v>
      </c>
      <c r="D15" s="23">
        <v>3632401283</v>
      </c>
      <c r="E15" s="24">
        <v>5678287661</v>
      </c>
      <c r="F15" s="6">
        <v>5539064468</v>
      </c>
      <c r="G15" s="25">
        <v>5539064468</v>
      </c>
      <c r="H15" s="26">
        <v>4500218268</v>
      </c>
      <c r="I15" s="24">
        <v>4810523897</v>
      </c>
      <c r="J15" s="6">
        <v>4985144457</v>
      </c>
      <c r="K15" s="25">
        <v>5215663773</v>
      </c>
    </row>
    <row r="16" spans="1:11" ht="13.5">
      <c r="A16" s="22" t="s">
        <v>21</v>
      </c>
      <c r="B16" s="6">
        <v>215034721</v>
      </c>
      <c r="C16" s="6">
        <v>50218386</v>
      </c>
      <c r="D16" s="23">
        <v>59844271</v>
      </c>
      <c r="E16" s="24">
        <v>82238729</v>
      </c>
      <c r="F16" s="6">
        <v>79405090</v>
      </c>
      <c r="G16" s="25">
        <v>79405090</v>
      </c>
      <c r="H16" s="26">
        <v>92407524</v>
      </c>
      <c r="I16" s="24">
        <v>110337065</v>
      </c>
      <c r="J16" s="6">
        <v>111124101</v>
      </c>
      <c r="K16" s="25">
        <v>113077628</v>
      </c>
    </row>
    <row r="17" spans="1:11" ht="13.5">
      <c r="A17" s="22" t="s">
        <v>27</v>
      </c>
      <c r="B17" s="6">
        <v>5037417004</v>
      </c>
      <c r="C17" s="6">
        <v>2802935452</v>
      </c>
      <c r="D17" s="23">
        <v>6726015412</v>
      </c>
      <c r="E17" s="24">
        <v>6000849962</v>
      </c>
      <c r="F17" s="6">
        <v>6036938771</v>
      </c>
      <c r="G17" s="25">
        <v>6036938771</v>
      </c>
      <c r="H17" s="26">
        <v>3539601161</v>
      </c>
      <c r="I17" s="24">
        <v>6311627338</v>
      </c>
      <c r="J17" s="6">
        <v>6426977732</v>
      </c>
      <c r="K17" s="25">
        <v>6624755907</v>
      </c>
    </row>
    <row r="18" spans="1:11" ht="13.5">
      <c r="A18" s="33" t="s">
        <v>28</v>
      </c>
      <c r="B18" s="34">
        <f>SUM(B11:B17)</f>
        <v>17149755520</v>
      </c>
      <c r="C18" s="35">
        <f aca="true" t="shared" si="1" ref="C18:K18">SUM(C11:C17)</f>
        <v>8562951782</v>
      </c>
      <c r="D18" s="36">
        <f t="shared" si="1"/>
        <v>16054276603</v>
      </c>
      <c r="E18" s="34">
        <f t="shared" si="1"/>
        <v>19896326836</v>
      </c>
      <c r="F18" s="35">
        <f t="shared" si="1"/>
        <v>19684262651</v>
      </c>
      <c r="G18" s="37">
        <f t="shared" si="1"/>
        <v>19684262651</v>
      </c>
      <c r="H18" s="38">
        <f t="shared" si="1"/>
        <v>13288316018</v>
      </c>
      <c r="I18" s="34">
        <f t="shared" si="1"/>
        <v>19593250420</v>
      </c>
      <c r="J18" s="35">
        <f t="shared" si="1"/>
        <v>20200029274</v>
      </c>
      <c r="K18" s="37">
        <f t="shared" si="1"/>
        <v>21068839190</v>
      </c>
    </row>
    <row r="19" spans="1:11" ht="13.5">
      <c r="A19" s="33" t="s">
        <v>29</v>
      </c>
      <c r="B19" s="39">
        <f>+B10-B18</f>
        <v>-2499691950</v>
      </c>
      <c r="C19" s="40">
        <f aca="true" t="shared" si="2" ref="C19:K19">+C10-C18</f>
        <v>161548925</v>
      </c>
      <c r="D19" s="41">
        <f t="shared" si="2"/>
        <v>-4304663896</v>
      </c>
      <c r="E19" s="39">
        <f t="shared" si="2"/>
        <v>-1294367067</v>
      </c>
      <c r="F19" s="40">
        <f t="shared" si="2"/>
        <v>-850047275</v>
      </c>
      <c r="G19" s="42">
        <f t="shared" si="2"/>
        <v>-850047275</v>
      </c>
      <c r="H19" s="43">
        <f t="shared" si="2"/>
        <v>4178141059</v>
      </c>
      <c r="I19" s="39">
        <f t="shared" si="2"/>
        <v>624873217</v>
      </c>
      <c r="J19" s="40">
        <f t="shared" si="2"/>
        <v>944491720</v>
      </c>
      <c r="K19" s="42">
        <f t="shared" si="2"/>
        <v>1281290199</v>
      </c>
    </row>
    <row r="20" spans="1:11" ht="25.5">
      <c r="A20" s="44" t="s">
        <v>30</v>
      </c>
      <c r="B20" s="45">
        <v>2356716533</v>
      </c>
      <c r="C20" s="46">
        <v>841417771</v>
      </c>
      <c r="D20" s="47">
        <v>1409607745</v>
      </c>
      <c r="E20" s="45">
        <v>2227667795</v>
      </c>
      <c r="F20" s="46">
        <v>2293218855</v>
      </c>
      <c r="G20" s="48">
        <v>2293218855</v>
      </c>
      <c r="H20" s="49">
        <v>1328052598</v>
      </c>
      <c r="I20" s="45">
        <v>2375713800</v>
      </c>
      <c r="J20" s="46">
        <v>2837614474</v>
      </c>
      <c r="K20" s="48">
        <v>3051644775</v>
      </c>
    </row>
    <row r="21" spans="1:11" ht="63.75">
      <c r="A21" s="50" t="s">
        <v>99</v>
      </c>
      <c r="B21" s="51">
        <v>0</v>
      </c>
      <c r="C21" s="52">
        <v>148286984</v>
      </c>
      <c r="D21" s="53">
        <v>209941764</v>
      </c>
      <c r="E21" s="51">
        <v>148613753</v>
      </c>
      <c r="F21" s="52">
        <v>153123232</v>
      </c>
      <c r="G21" s="54">
        <v>153123232</v>
      </c>
      <c r="H21" s="55">
        <v>106050227</v>
      </c>
      <c r="I21" s="51">
        <v>28868857</v>
      </c>
      <c r="J21" s="52">
        <v>2307628</v>
      </c>
      <c r="K21" s="54">
        <v>2362819</v>
      </c>
    </row>
    <row r="22" spans="1:11" ht="25.5">
      <c r="A22" s="56" t="s">
        <v>100</v>
      </c>
      <c r="B22" s="57">
        <f>SUM(B19:B21)</f>
        <v>-142975417</v>
      </c>
      <c r="C22" s="58">
        <f aca="true" t="shared" si="3" ref="C22:K22">SUM(C19:C21)</f>
        <v>1151253680</v>
      </c>
      <c r="D22" s="59">
        <f t="shared" si="3"/>
        <v>-2685114387</v>
      </c>
      <c r="E22" s="57">
        <f t="shared" si="3"/>
        <v>1081914481</v>
      </c>
      <c r="F22" s="58">
        <f t="shared" si="3"/>
        <v>1596294812</v>
      </c>
      <c r="G22" s="60">
        <f t="shared" si="3"/>
        <v>1596294812</v>
      </c>
      <c r="H22" s="61">
        <f t="shared" si="3"/>
        <v>5612243884</v>
      </c>
      <c r="I22" s="57">
        <f t="shared" si="3"/>
        <v>3029455874</v>
      </c>
      <c r="J22" s="58">
        <f t="shared" si="3"/>
        <v>3784413822</v>
      </c>
      <c r="K22" s="60">
        <f t="shared" si="3"/>
        <v>4335297793</v>
      </c>
    </row>
    <row r="23" spans="1:11" ht="13.5">
      <c r="A23" s="50" t="s">
        <v>31</v>
      </c>
      <c r="B23" s="6">
        <v>0</v>
      </c>
      <c r="C23" s="6">
        <v>9834752</v>
      </c>
      <c r="D23" s="23">
        <v>232772</v>
      </c>
      <c r="E23" s="24">
        <v>1615600</v>
      </c>
      <c r="F23" s="6">
        <v>1615600</v>
      </c>
      <c r="G23" s="25">
        <v>1615600</v>
      </c>
      <c r="H23" s="26">
        <v>99224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-142975417</v>
      </c>
      <c r="C24" s="40">
        <f aca="true" t="shared" si="4" ref="C24:K24">SUM(C22:C23)</f>
        <v>1161088432</v>
      </c>
      <c r="D24" s="41">
        <f t="shared" si="4"/>
        <v>-2684881615</v>
      </c>
      <c r="E24" s="39">
        <f t="shared" si="4"/>
        <v>1083530081</v>
      </c>
      <c r="F24" s="40">
        <f t="shared" si="4"/>
        <v>1597910412</v>
      </c>
      <c r="G24" s="42">
        <f t="shared" si="4"/>
        <v>1597910412</v>
      </c>
      <c r="H24" s="43">
        <f t="shared" si="4"/>
        <v>5612343108</v>
      </c>
      <c r="I24" s="39">
        <f t="shared" si="4"/>
        <v>3029455874</v>
      </c>
      <c r="J24" s="40">
        <f t="shared" si="4"/>
        <v>3784413822</v>
      </c>
      <c r="K24" s="42">
        <f t="shared" si="4"/>
        <v>4335297793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3410519312</v>
      </c>
      <c r="C27" s="7">
        <v>15778954098</v>
      </c>
      <c r="D27" s="69">
        <v>1657467245</v>
      </c>
      <c r="E27" s="70">
        <v>3442942560</v>
      </c>
      <c r="F27" s="7">
        <v>4331025031</v>
      </c>
      <c r="G27" s="71">
        <v>4331025031</v>
      </c>
      <c r="H27" s="72">
        <v>1227138723</v>
      </c>
      <c r="I27" s="70">
        <v>8129816687</v>
      </c>
      <c r="J27" s="7">
        <v>8418036252</v>
      </c>
      <c r="K27" s="71">
        <v>8844717836</v>
      </c>
    </row>
    <row r="28" spans="1:11" ht="13.5">
      <c r="A28" s="73" t="s">
        <v>34</v>
      </c>
      <c r="B28" s="6">
        <v>2788551401</v>
      </c>
      <c r="C28" s="6">
        <v>2323224670</v>
      </c>
      <c r="D28" s="23">
        <v>1027049832</v>
      </c>
      <c r="E28" s="24">
        <v>2103183855</v>
      </c>
      <c r="F28" s="6">
        <v>2283862498</v>
      </c>
      <c r="G28" s="25">
        <v>2283862498</v>
      </c>
      <c r="H28" s="26">
        <v>128360449</v>
      </c>
      <c r="I28" s="24">
        <v>2461152770</v>
      </c>
      <c r="J28" s="6">
        <v>2592571899</v>
      </c>
      <c r="K28" s="25">
        <v>2743423021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18294434</v>
      </c>
      <c r="C30" s="6">
        <v>1394897908</v>
      </c>
      <c r="D30" s="23">
        <v>2691051</v>
      </c>
      <c r="E30" s="24">
        <v>60000000</v>
      </c>
      <c r="F30" s="6">
        <v>0</v>
      </c>
      <c r="G30" s="25">
        <v>0</v>
      </c>
      <c r="H30" s="26">
        <v>0</v>
      </c>
      <c r="I30" s="24">
        <v>95000000</v>
      </c>
      <c r="J30" s="6">
        <v>25000000</v>
      </c>
      <c r="K30" s="25">
        <v>25000000</v>
      </c>
    </row>
    <row r="31" spans="1:11" ht="13.5">
      <c r="A31" s="22" t="s">
        <v>36</v>
      </c>
      <c r="B31" s="6">
        <v>603673477</v>
      </c>
      <c r="C31" s="6">
        <v>10011935965</v>
      </c>
      <c r="D31" s="23">
        <v>60536956</v>
      </c>
      <c r="E31" s="24">
        <v>502922675</v>
      </c>
      <c r="F31" s="6">
        <v>344375310</v>
      </c>
      <c r="G31" s="25">
        <v>344375310</v>
      </c>
      <c r="H31" s="26">
        <v>2651724</v>
      </c>
      <c r="I31" s="24">
        <v>5471062895</v>
      </c>
      <c r="J31" s="6">
        <v>5715334143</v>
      </c>
      <c r="K31" s="25">
        <v>5991287617</v>
      </c>
    </row>
    <row r="32" spans="1:11" ht="13.5">
      <c r="A32" s="33" t="s">
        <v>37</v>
      </c>
      <c r="B32" s="7">
        <f>SUM(B28:B31)</f>
        <v>3410519312</v>
      </c>
      <c r="C32" s="7">
        <f aca="true" t="shared" si="5" ref="C32:K32">SUM(C28:C31)</f>
        <v>13730058543</v>
      </c>
      <c r="D32" s="69">
        <f t="shared" si="5"/>
        <v>1090277839</v>
      </c>
      <c r="E32" s="70">
        <f t="shared" si="5"/>
        <v>2666106530</v>
      </c>
      <c r="F32" s="7">
        <f t="shared" si="5"/>
        <v>2628237808</v>
      </c>
      <c r="G32" s="71">
        <f t="shared" si="5"/>
        <v>2628237808</v>
      </c>
      <c r="H32" s="72">
        <f t="shared" si="5"/>
        <v>131012173</v>
      </c>
      <c r="I32" s="70">
        <f t="shared" si="5"/>
        <v>8027215665</v>
      </c>
      <c r="J32" s="7">
        <f t="shared" si="5"/>
        <v>8332906042</v>
      </c>
      <c r="K32" s="71">
        <f t="shared" si="5"/>
        <v>8759710638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4706574365</v>
      </c>
      <c r="C35" s="6">
        <v>5891098160</v>
      </c>
      <c r="D35" s="23">
        <v>5096932470</v>
      </c>
      <c r="E35" s="24">
        <v>6657175370</v>
      </c>
      <c r="F35" s="6">
        <v>8045541046</v>
      </c>
      <c r="G35" s="25">
        <v>8045541046</v>
      </c>
      <c r="H35" s="26">
        <v>13217370778</v>
      </c>
      <c r="I35" s="24">
        <v>5983270535</v>
      </c>
      <c r="J35" s="6">
        <v>7173117815</v>
      </c>
      <c r="K35" s="25">
        <v>8457490907</v>
      </c>
    </row>
    <row r="36" spans="1:11" ht="13.5">
      <c r="A36" s="22" t="s">
        <v>40</v>
      </c>
      <c r="B36" s="6">
        <v>44306456718</v>
      </c>
      <c r="C36" s="6">
        <v>24100529281</v>
      </c>
      <c r="D36" s="23">
        <v>23926678173</v>
      </c>
      <c r="E36" s="24">
        <v>23193108187</v>
      </c>
      <c r="F36" s="6">
        <v>41126846241</v>
      </c>
      <c r="G36" s="25">
        <v>41126846241</v>
      </c>
      <c r="H36" s="26">
        <v>28890650230</v>
      </c>
      <c r="I36" s="24">
        <v>45021874048</v>
      </c>
      <c r="J36" s="6">
        <v>44583323999</v>
      </c>
      <c r="K36" s="25">
        <v>45892121086</v>
      </c>
    </row>
    <row r="37" spans="1:11" ht="13.5">
      <c r="A37" s="22" t="s">
        <v>41</v>
      </c>
      <c r="B37" s="6">
        <v>6428055002</v>
      </c>
      <c r="C37" s="6">
        <v>5501571006</v>
      </c>
      <c r="D37" s="23">
        <v>8244008648</v>
      </c>
      <c r="E37" s="24">
        <v>5036465412</v>
      </c>
      <c r="F37" s="6">
        <v>6264734483</v>
      </c>
      <c r="G37" s="25">
        <v>6264734483</v>
      </c>
      <c r="H37" s="26">
        <v>12837370356</v>
      </c>
      <c r="I37" s="24">
        <v>7246725866</v>
      </c>
      <c r="J37" s="6">
        <v>5562867915</v>
      </c>
      <c r="K37" s="25">
        <v>5730850451</v>
      </c>
    </row>
    <row r="38" spans="1:11" ht="13.5">
      <c r="A38" s="22" t="s">
        <v>42</v>
      </c>
      <c r="B38" s="6">
        <v>3724660968</v>
      </c>
      <c r="C38" s="6">
        <v>2168831424</v>
      </c>
      <c r="D38" s="23">
        <v>949263770</v>
      </c>
      <c r="E38" s="24">
        <v>2822097909</v>
      </c>
      <c r="F38" s="6">
        <v>3139215408</v>
      </c>
      <c r="G38" s="25">
        <v>3139215408</v>
      </c>
      <c r="H38" s="26">
        <v>1309387925</v>
      </c>
      <c r="I38" s="24">
        <v>3075354056</v>
      </c>
      <c r="J38" s="6">
        <v>3276183947</v>
      </c>
      <c r="K38" s="25">
        <v>3348538494</v>
      </c>
    </row>
    <row r="39" spans="1:11" ht="13.5">
      <c r="A39" s="22" t="s">
        <v>43</v>
      </c>
      <c r="B39" s="6">
        <v>38860315113</v>
      </c>
      <c r="C39" s="6">
        <v>21169408066</v>
      </c>
      <c r="D39" s="23">
        <v>23430922456</v>
      </c>
      <c r="E39" s="24">
        <v>20650324308</v>
      </c>
      <c r="F39" s="6">
        <v>40751487330</v>
      </c>
      <c r="G39" s="25">
        <v>40751487330</v>
      </c>
      <c r="H39" s="26">
        <v>23289519485</v>
      </c>
      <c r="I39" s="24">
        <v>37772451274</v>
      </c>
      <c r="J39" s="6">
        <v>39162559498</v>
      </c>
      <c r="K39" s="25">
        <v>41248676763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3783899478</v>
      </c>
      <c r="C42" s="6">
        <v>3610441326</v>
      </c>
      <c r="D42" s="23">
        <v>5708897277</v>
      </c>
      <c r="E42" s="24">
        <v>2939965229</v>
      </c>
      <c r="F42" s="6">
        <v>2152474668</v>
      </c>
      <c r="G42" s="25">
        <v>2152474668</v>
      </c>
      <c r="H42" s="26">
        <v>3680573918</v>
      </c>
      <c r="I42" s="24">
        <v>3831618561</v>
      </c>
      <c r="J42" s="6">
        <v>3561143981</v>
      </c>
      <c r="K42" s="25">
        <v>3794206663</v>
      </c>
    </row>
    <row r="43" spans="1:11" ht="13.5">
      <c r="A43" s="22" t="s">
        <v>46</v>
      </c>
      <c r="B43" s="6">
        <v>-3892593133</v>
      </c>
      <c r="C43" s="6">
        <v>-47052723</v>
      </c>
      <c r="D43" s="23">
        <v>5257101</v>
      </c>
      <c r="E43" s="24">
        <v>-357855095</v>
      </c>
      <c r="F43" s="6">
        <v>-429762868</v>
      </c>
      <c r="G43" s="25">
        <v>-429762868</v>
      </c>
      <c r="H43" s="26">
        <v>760891612</v>
      </c>
      <c r="I43" s="24">
        <v>-850030435</v>
      </c>
      <c r="J43" s="6">
        <v>-634468657</v>
      </c>
      <c r="K43" s="25">
        <v>-633411794</v>
      </c>
    </row>
    <row r="44" spans="1:11" ht="13.5">
      <c r="A44" s="22" t="s">
        <v>47</v>
      </c>
      <c r="B44" s="6">
        <v>-227476078</v>
      </c>
      <c r="C44" s="6">
        <v>85809092</v>
      </c>
      <c r="D44" s="23">
        <v>112063133</v>
      </c>
      <c r="E44" s="24">
        <v>-36787469</v>
      </c>
      <c r="F44" s="6">
        <v>7966578</v>
      </c>
      <c r="G44" s="25">
        <v>7966578</v>
      </c>
      <c r="H44" s="26">
        <v>-130240197</v>
      </c>
      <c r="I44" s="24">
        <v>115900969</v>
      </c>
      <c r="J44" s="6">
        <v>-209198928</v>
      </c>
      <c r="K44" s="25">
        <v>-17147746</v>
      </c>
    </row>
    <row r="45" spans="1:11" ht="13.5">
      <c r="A45" s="33" t="s">
        <v>48</v>
      </c>
      <c r="B45" s="7">
        <v>965039842</v>
      </c>
      <c r="C45" s="7">
        <v>3629699719</v>
      </c>
      <c r="D45" s="69">
        <v>5363267277</v>
      </c>
      <c r="E45" s="70">
        <v>2592668028</v>
      </c>
      <c r="F45" s="7">
        <v>2215803471</v>
      </c>
      <c r="G45" s="71">
        <v>2215803471</v>
      </c>
      <c r="H45" s="72">
        <v>4690638087</v>
      </c>
      <c r="I45" s="70">
        <v>3618414177</v>
      </c>
      <c r="J45" s="7">
        <v>3503336694</v>
      </c>
      <c r="K45" s="71">
        <v>4405758331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1089420006</v>
      </c>
      <c r="C48" s="6">
        <v>37283697</v>
      </c>
      <c r="D48" s="23">
        <v>229134837</v>
      </c>
      <c r="E48" s="24">
        <v>-161971010</v>
      </c>
      <c r="F48" s="6">
        <v>758617333</v>
      </c>
      <c r="G48" s="25">
        <v>758617333</v>
      </c>
      <c r="H48" s="26">
        <v>306367951</v>
      </c>
      <c r="I48" s="24">
        <v>1915973204</v>
      </c>
      <c r="J48" s="6">
        <v>3210660018</v>
      </c>
      <c r="K48" s="25">
        <v>4454451633</v>
      </c>
    </row>
    <row r="49" spans="1:11" ht="13.5">
      <c r="A49" s="22" t="s">
        <v>51</v>
      </c>
      <c r="B49" s="6">
        <f>+B75</f>
        <v>2772208820.883696</v>
      </c>
      <c r="C49" s="6">
        <f aca="true" t="shared" si="6" ref="C49:K49">+C75</f>
        <v>4883924293.165485</v>
      </c>
      <c r="D49" s="23">
        <f t="shared" si="6"/>
        <v>3729262757.9898105</v>
      </c>
      <c r="E49" s="24">
        <f t="shared" si="6"/>
        <v>3300326918.7778244</v>
      </c>
      <c r="F49" s="6">
        <f t="shared" si="6"/>
        <v>5213527273.7363615</v>
      </c>
      <c r="G49" s="25">
        <f t="shared" si="6"/>
        <v>5213527273.7363615</v>
      </c>
      <c r="H49" s="26">
        <f t="shared" si="6"/>
        <v>6784617411.541601</v>
      </c>
      <c r="I49" s="24">
        <f t="shared" si="6"/>
        <v>5827426090.061349</v>
      </c>
      <c r="J49" s="6">
        <f t="shared" si="6"/>
        <v>4503762697.615183</v>
      </c>
      <c r="K49" s="25">
        <f t="shared" si="6"/>
        <v>4604632832.816962</v>
      </c>
    </row>
    <row r="50" spans="1:11" ht="13.5">
      <c r="A50" s="33" t="s">
        <v>52</v>
      </c>
      <c r="B50" s="7">
        <f>+B48-B49</f>
        <v>-1682788814.883696</v>
      </c>
      <c r="C50" s="7">
        <f aca="true" t="shared" si="7" ref="C50:K50">+C48-C49</f>
        <v>-4846640596.165485</v>
      </c>
      <c r="D50" s="69">
        <f t="shared" si="7"/>
        <v>-3500127920.9898105</v>
      </c>
      <c r="E50" s="70">
        <f t="shared" si="7"/>
        <v>-3462297928.7778244</v>
      </c>
      <c r="F50" s="7">
        <f t="shared" si="7"/>
        <v>-4454909940.7363615</v>
      </c>
      <c r="G50" s="71">
        <f t="shared" si="7"/>
        <v>-4454909940.7363615</v>
      </c>
      <c r="H50" s="72">
        <f t="shared" si="7"/>
        <v>-6478249460.541601</v>
      </c>
      <c r="I50" s="70">
        <f t="shared" si="7"/>
        <v>-3911452886.061349</v>
      </c>
      <c r="J50" s="7">
        <f t="shared" si="7"/>
        <v>-1293102679.6151829</v>
      </c>
      <c r="K50" s="71">
        <f t="shared" si="7"/>
        <v>-150181199.81696224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44189345074</v>
      </c>
      <c r="C53" s="6">
        <v>23135762477</v>
      </c>
      <c r="D53" s="23">
        <v>22308206354</v>
      </c>
      <c r="E53" s="24">
        <v>22408959568</v>
      </c>
      <c r="F53" s="6">
        <v>40300405513</v>
      </c>
      <c r="G53" s="25">
        <v>40300405513</v>
      </c>
      <c r="H53" s="26">
        <v>27757404608</v>
      </c>
      <c r="I53" s="24">
        <v>43594518472</v>
      </c>
      <c r="J53" s="6">
        <v>42978447856</v>
      </c>
      <c r="K53" s="25">
        <v>44109104052</v>
      </c>
    </row>
    <row r="54" spans="1:11" ht="13.5">
      <c r="A54" s="22" t="s">
        <v>55</v>
      </c>
      <c r="B54" s="6">
        <v>2304060906</v>
      </c>
      <c r="C54" s="6">
        <v>0</v>
      </c>
      <c r="D54" s="23">
        <v>1767684839</v>
      </c>
      <c r="E54" s="24">
        <v>2521282271</v>
      </c>
      <c r="F54" s="6">
        <v>2465207193</v>
      </c>
      <c r="G54" s="25">
        <v>2465207193</v>
      </c>
      <c r="H54" s="26">
        <v>741260579</v>
      </c>
      <c r="I54" s="24">
        <v>2419392212</v>
      </c>
      <c r="J54" s="6">
        <v>2528949188</v>
      </c>
      <c r="K54" s="25">
        <v>2641890679</v>
      </c>
    </row>
    <row r="55" spans="1:11" ht="13.5">
      <c r="A55" s="22" t="s">
        <v>56</v>
      </c>
      <c r="B55" s="6">
        <v>0</v>
      </c>
      <c r="C55" s="6">
        <v>3394918238</v>
      </c>
      <c r="D55" s="23">
        <v>403787133</v>
      </c>
      <c r="E55" s="24">
        <v>917288404</v>
      </c>
      <c r="F55" s="6">
        <v>967840202</v>
      </c>
      <c r="G55" s="25">
        <v>967840202</v>
      </c>
      <c r="H55" s="26">
        <v>545033991</v>
      </c>
      <c r="I55" s="24">
        <v>828699408</v>
      </c>
      <c r="J55" s="6">
        <v>850625026</v>
      </c>
      <c r="K55" s="25">
        <v>841611311</v>
      </c>
    </row>
    <row r="56" spans="1:11" ht="13.5">
      <c r="A56" s="22" t="s">
        <v>57</v>
      </c>
      <c r="B56" s="6">
        <v>550394681</v>
      </c>
      <c r="C56" s="6">
        <v>259902990</v>
      </c>
      <c r="D56" s="23">
        <v>389187048</v>
      </c>
      <c r="E56" s="24">
        <v>887514356</v>
      </c>
      <c r="F56" s="6">
        <v>648583639</v>
      </c>
      <c r="G56" s="25">
        <v>648583639</v>
      </c>
      <c r="H56" s="26">
        <v>493034844</v>
      </c>
      <c r="I56" s="24">
        <v>675903569</v>
      </c>
      <c r="J56" s="6">
        <v>725793934</v>
      </c>
      <c r="K56" s="25">
        <v>767921062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333909892</v>
      </c>
      <c r="C59" s="6">
        <v>347476508</v>
      </c>
      <c r="D59" s="23">
        <v>357693196</v>
      </c>
      <c r="E59" s="24">
        <v>714290854</v>
      </c>
      <c r="F59" s="6">
        <v>714270782</v>
      </c>
      <c r="G59" s="25">
        <v>714270782</v>
      </c>
      <c r="H59" s="26">
        <v>453986549</v>
      </c>
      <c r="I59" s="24">
        <v>435563635</v>
      </c>
      <c r="J59" s="6">
        <v>458387669</v>
      </c>
      <c r="K59" s="25">
        <v>482035644</v>
      </c>
    </row>
    <row r="60" spans="1:11" ht="13.5">
      <c r="A60" s="90" t="s">
        <v>60</v>
      </c>
      <c r="B60" s="6">
        <v>132929981</v>
      </c>
      <c r="C60" s="6">
        <v>210101765</v>
      </c>
      <c r="D60" s="23">
        <v>283728849</v>
      </c>
      <c r="E60" s="24">
        <v>504993394</v>
      </c>
      <c r="F60" s="6">
        <v>329126938</v>
      </c>
      <c r="G60" s="25">
        <v>329126938</v>
      </c>
      <c r="H60" s="26">
        <v>155322454</v>
      </c>
      <c r="I60" s="24">
        <v>261749980</v>
      </c>
      <c r="J60" s="6">
        <v>271579478</v>
      </c>
      <c r="K60" s="25">
        <v>286859419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12355402</v>
      </c>
      <c r="C62" s="98">
        <v>358478</v>
      </c>
      <c r="D62" s="99">
        <v>286363</v>
      </c>
      <c r="E62" s="97">
        <v>333904</v>
      </c>
      <c r="F62" s="98">
        <v>333904</v>
      </c>
      <c r="G62" s="99">
        <v>333904</v>
      </c>
      <c r="H62" s="100">
        <v>330967</v>
      </c>
      <c r="I62" s="97">
        <v>342518</v>
      </c>
      <c r="J62" s="98">
        <v>349976</v>
      </c>
      <c r="K62" s="99">
        <v>357472</v>
      </c>
    </row>
    <row r="63" spans="1:11" ht="13.5">
      <c r="A63" s="96" t="s">
        <v>63</v>
      </c>
      <c r="B63" s="97">
        <v>39231848</v>
      </c>
      <c r="C63" s="98">
        <v>291379</v>
      </c>
      <c r="D63" s="99">
        <v>211977</v>
      </c>
      <c r="E63" s="97">
        <v>278108</v>
      </c>
      <c r="F63" s="98">
        <v>278108</v>
      </c>
      <c r="G63" s="99">
        <v>278108</v>
      </c>
      <c r="H63" s="100">
        <v>239492</v>
      </c>
      <c r="I63" s="97">
        <v>264022</v>
      </c>
      <c r="J63" s="98">
        <v>274728</v>
      </c>
      <c r="K63" s="99">
        <v>287064</v>
      </c>
    </row>
    <row r="64" spans="1:11" ht="13.5">
      <c r="A64" s="96" t="s">
        <v>64</v>
      </c>
      <c r="B64" s="97">
        <v>422112</v>
      </c>
      <c r="C64" s="98">
        <v>429551</v>
      </c>
      <c r="D64" s="99">
        <v>227355</v>
      </c>
      <c r="E64" s="97">
        <v>480220</v>
      </c>
      <c r="F64" s="98">
        <v>480220</v>
      </c>
      <c r="G64" s="99">
        <v>480220</v>
      </c>
      <c r="H64" s="100">
        <v>237003</v>
      </c>
      <c r="I64" s="97">
        <v>295638</v>
      </c>
      <c r="J64" s="98">
        <v>306747</v>
      </c>
      <c r="K64" s="99">
        <v>317855</v>
      </c>
    </row>
    <row r="65" spans="1:11" ht="13.5">
      <c r="A65" s="96" t="s">
        <v>65</v>
      </c>
      <c r="B65" s="97">
        <v>729132</v>
      </c>
      <c r="C65" s="98">
        <v>743120</v>
      </c>
      <c r="D65" s="99">
        <v>739735</v>
      </c>
      <c r="E65" s="97">
        <v>796744</v>
      </c>
      <c r="F65" s="98">
        <v>796744</v>
      </c>
      <c r="G65" s="99">
        <v>796744</v>
      </c>
      <c r="H65" s="100">
        <v>756992</v>
      </c>
      <c r="I65" s="97">
        <v>817191</v>
      </c>
      <c r="J65" s="98">
        <v>845329</v>
      </c>
      <c r="K65" s="99">
        <v>873476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0.9452329750755607</v>
      </c>
      <c r="C70" s="5">
        <f aca="true" t="shared" si="8" ref="C70:K70">IF(ISERROR(C71/C72),0,(C71/C72))</f>
        <v>0.05688283423430105</v>
      </c>
      <c r="D70" s="5">
        <f t="shared" si="8"/>
        <v>0.8364295052493738</v>
      </c>
      <c r="E70" s="5">
        <f t="shared" si="8"/>
        <v>0.1364095256552508</v>
      </c>
      <c r="F70" s="5">
        <f t="shared" si="8"/>
        <v>0.03371623995583256</v>
      </c>
      <c r="G70" s="5">
        <f t="shared" si="8"/>
        <v>0.03371623995583256</v>
      </c>
      <c r="H70" s="5">
        <f t="shared" si="8"/>
        <v>0.3994879412472372</v>
      </c>
      <c r="I70" s="5">
        <f t="shared" si="8"/>
        <v>0.2412309822602688</v>
      </c>
      <c r="J70" s="5">
        <f t="shared" si="8"/>
        <v>0.24324983714754403</v>
      </c>
      <c r="K70" s="5">
        <f t="shared" si="8"/>
        <v>0.24586731444525747</v>
      </c>
    </row>
    <row r="71" spans="1:11" ht="12.75" hidden="1">
      <c r="A71" s="2" t="s">
        <v>103</v>
      </c>
      <c r="B71" s="2">
        <f>+B83</f>
        <v>8638927896</v>
      </c>
      <c r="C71" s="2">
        <f aca="true" t="shared" si="9" ref="C71:K71">+C83</f>
        <v>305698715</v>
      </c>
      <c r="D71" s="2">
        <f t="shared" si="9"/>
        <v>5386777251</v>
      </c>
      <c r="E71" s="2">
        <f t="shared" si="9"/>
        <v>1569805916</v>
      </c>
      <c r="F71" s="2">
        <f t="shared" si="9"/>
        <v>381927861</v>
      </c>
      <c r="G71" s="2">
        <f t="shared" si="9"/>
        <v>381927861</v>
      </c>
      <c r="H71" s="2">
        <f t="shared" si="9"/>
        <v>4338385324</v>
      </c>
      <c r="I71" s="2">
        <f t="shared" si="9"/>
        <v>2883841510</v>
      </c>
      <c r="J71" s="2">
        <f t="shared" si="9"/>
        <v>3054767091</v>
      </c>
      <c r="K71" s="2">
        <f t="shared" si="9"/>
        <v>3233484359</v>
      </c>
    </row>
    <row r="72" spans="1:11" ht="12.75" hidden="1">
      <c r="A72" s="2" t="s">
        <v>104</v>
      </c>
      <c r="B72" s="2">
        <f>+B77</f>
        <v>9139469447</v>
      </c>
      <c r="C72" s="2">
        <f aca="true" t="shared" si="10" ref="C72:K72">+C77</f>
        <v>5374182196</v>
      </c>
      <c r="D72" s="2">
        <f t="shared" si="10"/>
        <v>6440204724</v>
      </c>
      <c r="E72" s="2">
        <f t="shared" si="10"/>
        <v>11508037349</v>
      </c>
      <c r="F72" s="2">
        <f t="shared" si="10"/>
        <v>11327712150</v>
      </c>
      <c r="G72" s="2">
        <f t="shared" si="10"/>
        <v>11327712150</v>
      </c>
      <c r="H72" s="2">
        <f t="shared" si="10"/>
        <v>10859865533</v>
      </c>
      <c r="I72" s="2">
        <f t="shared" si="10"/>
        <v>11954689580</v>
      </c>
      <c r="J72" s="2">
        <f t="shared" si="10"/>
        <v>12558146500</v>
      </c>
      <c r="K72" s="2">
        <f t="shared" si="10"/>
        <v>13151338828</v>
      </c>
    </row>
    <row r="73" spans="1:11" ht="12.75" hidden="1">
      <c r="A73" s="2" t="s">
        <v>105</v>
      </c>
      <c r="B73" s="2">
        <f>+B74</f>
        <v>1225324768.8333333</v>
      </c>
      <c r="C73" s="2">
        <f aca="true" t="shared" si="11" ref="C73:K73">+(C78+C80+C81+C82)-(B78+B80+B81+B82)</f>
        <v>2316785620</v>
      </c>
      <c r="D73" s="2">
        <f t="shared" si="11"/>
        <v>-1021345906</v>
      </c>
      <c r="E73" s="2">
        <f t="shared" si="11"/>
        <v>2189287675</v>
      </c>
      <c r="F73" s="2">
        <f>+(F78+F80+F81+F82)-(D78+D80+D81+D82)</f>
        <v>2538294122</v>
      </c>
      <c r="G73" s="2">
        <f>+(G78+G80+G81+G82)-(D78+D80+D81+D82)</f>
        <v>2538294122</v>
      </c>
      <c r="H73" s="2">
        <f>+(H78+H80+H81+H82)-(D78+D80+D81+D82)</f>
        <v>7968505944</v>
      </c>
      <c r="I73" s="2">
        <f>+(I78+I80+I81+I82)-(E78+E80+E81+E82)</f>
        <v>-2762515661</v>
      </c>
      <c r="J73" s="2">
        <f t="shared" si="11"/>
        <v>-67706089</v>
      </c>
      <c r="K73" s="2">
        <f t="shared" si="11"/>
        <v>82654107</v>
      </c>
    </row>
    <row r="74" spans="1:11" ht="12.75" hidden="1">
      <c r="A74" s="2" t="s">
        <v>106</v>
      </c>
      <c r="B74" s="2">
        <f>+TREND(C74:E74)</f>
        <v>1225324768.8333333</v>
      </c>
      <c r="C74" s="2">
        <f>+C73</f>
        <v>2316785620</v>
      </c>
      <c r="D74" s="2">
        <f aca="true" t="shared" si="12" ref="D74:K74">+D73</f>
        <v>-1021345906</v>
      </c>
      <c r="E74" s="2">
        <f t="shared" si="12"/>
        <v>2189287675</v>
      </c>
      <c r="F74" s="2">
        <f t="shared" si="12"/>
        <v>2538294122</v>
      </c>
      <c r="G74" s="2">
        <f t="shared" si="12"/>
        <v>2538294122</v>
      </c>
      <c r="H74" s="2">
        <f t="shared" si="12"/>
        <v>7968505944</v>
      </c>
      <c r="I74" s="2">
        <f t="shared" si="12"/>
        <v>-2762515661</v>
      </c>
      <c r="J74" s="2">
        <f t="shared" si="12"/>
        <v>-67706089</v>
      </c>
      <c r="K74" s="2">
        <f t="shared" si="12"/>
        <v>82654107</v>
      </c>
    </row>
    <row r="75" spans="1:11" ht="12.75" hidden="1">
      <c r="A75" s="2" t="s">
        <v>107</v>
      </c>
      <c r="B75" s="2">
        <f>+B84-(((B80+B81+B78)*B70)-B79)</f>
        <v>2772208820.883696</v>
      </c>
      <c r="C75" s="2">
        <f aca="true" t="shared" si="13" ref="C75:K75">+C84-(((C80+C81+C78)*C70)-C79)</f>
        <v>4883924293.165485</v>
      </c>
      <c r="D75" s="2">
        <f t="shared" si="13"/>
        <v>3729262757.9898105</v>
      </c>
      <c r="E75" s="2">
        <f t="shared" si="13"/>
        <v>3300326918.7778244</v>
      </c>
      <c r="F75" s="2">
        <f t="shared" si="13"/>
        <v>5213527273.7363615</v>
      </c>
      <c r="G75" s="2">
        <f t="shared" si="13"/>
        <v>5213527273.7363615</v>
      </c>
      <c r="H75" s="2">
        <f t="shared" si="13"/>
        <v>6784617411.541601</v>
      </c>
      <c r="I75" s="2">
        <f t="shared" si="13"/>
        <v>5827426090.061349</v>
      </c>
      <c r="J75" s="2">
        <f t="shared" si="13"/>
        <v>4503762697.615183</v>
      </c>
      <c r="K75" s="2">
        <f t="shared" si="13"/>
        <v>4604632832.816962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9139469447</v>
      </c>
      <c r="C77" s="3">
        <v>5374182196</v>
      </c>
      <c r="D77" s="3">
        <v>6440204724</v>
      </c>
      <c r="E77" s="3">
        <v>11508037349</v>
      </c>
      <c r="F77" s="3">
        <v>11327712150</v>
      </c>
      <c r="G77" s="3">
        <v>11327712150</v>
      </c>
      <c r="H77" s="3">
        <v>10859865533</v>
      </c>
      <c r="I77" s="3">
        <v>11954689580</v>
      </c>
      <c r="J77" s="3">
        <v>12558146500</v>
      </c>
      <c r="K77" s="3">
        <v>13151338828</v>
      </c>
    </row>
    <row r="78" spans="1:11" ht="12.75" hidden="1">
      <c r="A78" s="1" t="s">
        <v>67</v>
      </c>
      <c r="B78" s="3">
        <v>7676376</v>
      </c>
      <c r="C78" s="3">
        <v>-44775268</v>
      </c>
      <c r="D78" s="3">
        <v>-405292</v>
      </c>
      <c r="E78" s="3">
        <v>7267680</v>
      </c>
      <c r="F78" s="3">
        <v>7094944</v>
      </c>
      <c r="G78" s="3">
        <v>7094944</v>
      </c>
      <c r="H78" s="3">
        <v>-2022690</v>
      </c>
      <c r="I78" s="3">
        <v>117767026</v>
      </c>
      <c r="J78" s="3">
        <v>124390754</v>
      </c>
      <c r="K78" s="3">
        <v>131399073</v>
      </c>
    </row>
    <row r="79" spans="1:11" ht="12.75" hidden="1">
      <c r="A79" s="1" t="s">
        <v>68</v>
      </c>
      <c r="B79" s="3">
        <v>5760611984</v>
      </c>
      <c r="C79" s="3">
        <v>4724522690</v>
      </c>
      <c r="D79" s="3">
        <v>7019157754</v>
      </c>
      <c r="E79" s="3">
        <v>3884839418</v>
      </c>
      <c r="F79" s="3">
        <v>5079452346</v>
      </c>
      <c r="G79" s="3">
        <v>5079452346</v>
      </c>
      <c r="H79" s="3">
        <v>11171960702</v>
      </c>
      <c r="I79" s="3">
        <v>6002144941</v>
      </c>
      <c r="J79" s="3">
        <v>4701869462</v>
      </c>
      <c r="K79" s="3">
        <v>4850147824</v>
      </c>
    </row>
    <row r="80" spans="1:11" ht="12.75" hidden="1">
      <c r="A80" s="1" t="s">
        <v>69</v>
      </c>
      <c r="B80" s="3">
        <v>2326864892</v>
      </c>
      <c r="C80" s="3">
        <v>3836292426</v>
      </c>
      <c r="D80" s="3">
        <v>2028231128</v>
      </c>
      <c r="E80" s="3">
        <v>5696638637</v>
      </c>
      <c r="F80" s="3">
        <v>6456729609</v>
      </c>
      <c r="G80" s="3">
        <v>6456729609</v>
      </c>
      <c r="H80" s="3">
        <v>7808302014</v>
      </c>
      <c r="I80" s="3">
        <v>3666778157</v>
      </c>
      <c r="J80" s="3">
        <v>4094947557</v>
      </c>
      <c r="K80" s="3">
        <v>4454176796</v>
      </c>
    </row>
    <row r="81" spans="1:11" ht="12.75" hidden="1">
      <c r="A81" s="1" t="s">
        <v>70</v>
      </c>
      <c r="B81" s="3">
        <v>827010690</v>
      </c>
      <c r="C81" s="3">
        <v>1747963198</v>
      </c>
      <c r="D81" s="3">
        <v>2490884706</v>
      </c>
      <c r="E81" s="3">
        <v>570970046</v>
      </c>
      <c r="F81" s="3">
        <v>588393416</v>
      </c>
      <c r="G81" s="3">
        <v>588393416</v>
      </c>
      <c r="H81" s="3">
        <v>4680310754</v>
      </c>
      <c r="I81" s="3">
        <v>157106988</v>
      </c>
      <c r="J81" s="3">
        <v>-346263885</v>
      </c>
      <c r="K81" s="3">
        <v>-630021702</v>
      </c>
    </row>
    <row r="82" spans="1:11" ht="12.75" hidden="1">
      <c r="A82" s="1" t="s">
        <v>71</v>
      </c>
      <c r="B82" s="3">
        <v>60403064</v>
      </c>
      <c r="C82" s="3">
        <v>-739714</v>
      </c>
      <c r="D82" s="3">
        <v>-1315806</v>
      </c>
      <c r="E82" s="3">
        <v>431806048</v>
      </c>
      <c r="F82" s="3">
        <v>3470889</v>
      </c>
      <c r="G82" s="3">
        <v>3470889</v>
      </c>
      <c r="H82" s="3">
        <v>-689398</v>
      </c>
      <c r="I82" s="3">
        <v>2514579</v>
      </c>
      <c r="J82" s="3">
        <v>3386235</v>
      </c>
      <c r="K82" s="3">
        <v>3560601</v>
      </c>
    </row>
    <row r="83" spans="1:11" ht="12.75" hidden="1">
      <c r="A83" s="1" t="s">
        <v>72</v>
      </c>
      <c r="B83" s="3">
        <v>8638927896</v>
      </c>
      <c r="C83" s="3">
        <v>305698715</v>
      </c>
      <c r="D83" s="3">
        <v>5386777251</v>
      </c>
      <c r="E83" s="3">
        <v>1569805916</v>
      </c>
      <c r="F83" s="3">
        <v>381927861</v>
      </c>
      <c r="G83" s="3">
        <v>381927861</v>
      </c>
      <c r="H83" s="3">
        <v>4338385324</v>
      </c>
      <c r="I83" s="3">
        <v>2883841510</v>
      </c>
      <c r="J83" s="3">
        <v>3054767091</v>
      </c>
      <c r="K83" s="3">
        <v>3233484359</v>
      </c>
    </row>
    <row r="84" spans="1:11" ht="12.75" hidden="1">
      <c r="A84" s="1" t="s">
        <v>73</v>
      </c>
      <c r="B84" s="3">
        <v>0</v>
      </c>
      <c r="C84" s="3">
        <v>474502946</v>
      </c>
      <c r="D84" s="3">
        <v>489687827</v>
      </c>
      <c r="E84" s="3">
        <v>271440409</v>
      </c>
      <c r="F84" s="3">
        <v>371849201</v>
      </c>
      <c r="G84" s="3">
        <v>371849201</v>
      </c>
      <c r="H84" s="3">
        <v>600898873</v>
      </c>
      <c r="I84" s="3">
        <v>776129774</v>
      </c>
      <c r="J84" s="3">
        <v>744017959</v>
      </c>
      <c r="K84" s="3">
        <v>727026489</v>
      </c>
    </row>
    <row r="85" spans="1:11" ht="12.75" hidden="1">
      <c r="A85" s="1" t="s">
        <v>74</v>
      </c>
      <c r="B85" s="3">
        <v>0</v>
      </c>
      <c r="C85" s="3">
        <v>0</v>
      </c>
      <c r="D85" s="3">
        <v>727099480</v>
      </c>
      <c r="E85" s="3">
        <v>812517762</v>
      </c>
      <c r="F85" s="3">
        <v>812517762</v>
      </c>
      <c r="G85" s="3">
        <v>812517762</v>
      </c>
      <c r="H85" s="3">
        <v>812517762</v>
      </c>
      <c r="I85" s="3">
        <v>765758697</v>
      </c>
      <c r="J85" s="3">
        <v>738473871</v>
      </c>
      <c r="K85" s="3">
        <v>691243349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183182552</v>
      </c>
      <c r="C5" s="6">
        <v>272019779</v>
      </c>
      <c r="D5" s="23">
        <v>313279350</v>
      </c>
      <c r="E5" s="24">
        <v>330809136</v>
      </c>
      <c r="F5" s="6">
        <v>330809136</v>
      </c>
      <c r="G5" s="25">
        <v>330809136</v>
      </c>
      <c r="H5" s="26">
        <v>290689753</v>
      </c>
      <c r="I5" s="24">
        <v>374023212</v>
      </c>
      <c r="J5" s="6">
        <v>407685288</v>
      </c>
      <c r="K5" s="25">
        <v>434184828</v>
      </c>
    </row>
    <row r="6" spans="1:11" ht="13.5">
      <c r="A6" s="22" t="s">
        <v>19</v>
      </c>
      <c r="B6" s="6">
        <v>169585407</v>
      </c>
      <c r="C6" s="6">
        <v>229071562</v>
      </c>
      <c r="D6" s="23">
        <v>235831586</v>
      </c>
      <c r="E6" s="24">
        <v>225724152</v>
      </c>
      <c r="F6" s="6">
        <v>225724152</v>
      </c>
      <c r="G6" s="25">
        <v>225724152</v>
      </c>
      <c r="H6" s="26">
        <v>215102881</v>
      </c>
      <c r="I6" s="24">
        <v>247250880</v>
      </c>
      <c r="J6" s="6">
        <v>269503452</v>
      </c>
      <c r="K6" s="25">
        <v>287021160</v>
      </c>
    </row>
    <row r="7" spans="1:11" ht="13.5">
      <c r="A7" s="22" t="s">
        <v>20</v>
      </c>
      <c r="B7" s="6">
        <v>1051529</v>
      </c>
      <c r="C7" s="6">
        <v>1940909</v>
      </c>
      <c r="D7" s="23">
        <v>2354283</v>
      </c>
      <c r="E7" s="24">
        <v>6908100</v>
      </c>
      <c r="F7" s="6">
        <v>6908100</v>
      </c>
      <c r="G7" s="25">
        <v>6908100</v>
      </c>
      <c r="H7" s="26">
        <v>0</v>
      </c>
      <c r="I7" s="24">
        <v>4053000</v>
      </c>
      <c r="J7" s="6">
        <v>4417764</v>
      </c>
      <c r="K7" s="25">
        <v>4704924</v>
      </c>
    </row>
    <row r="8" spans="1:11" ht="13.5">
      <c r="A8" s="22" t="s">
        <v>21</v>
      </c>
      <c r="B8" s="6">
        <v>185837069</v>
      </c>
      <c r="C8" s="6">
        <v>224047479</v>
      </c>
      <c r="D8" s="23">
        <v>245225247</v>
      </c>
      <c r="E8" s="24">
        <v>269439000</v>
      </c>
      <c r="F8" s="6">
        <v>269439000</v>
      </c>
      <c r="G8" s="25">
        <v>269439000</v>
      </c>
      <c r="H8" s="26">
        <v>0</v>
      </c>
      <c r="I8" s="24">
        <v>294120996</v>
      </c>
      <c r="J8" s="6">
        <v>309367344</v>
      </c>
      <c r="K8" s="25">
        <v>332648232</v>
      </c>
    </row>
    <row r="9" spans="1:11" ht="13.5">
      <c r="A9" s="22" t="s">
        <v>22</v>
      </c>
      <c r="B9" s="6">
        <v>90216467</v>
      </c>
      <c r="C9" s="6">
        <v>81544282</v>
      </c>
      <c r="D9" s="23">
        <v>137329484</v>
      </c>
      <c r="E9" s="24">
        <v>126951396</v>
      </c>
      <c r="F9" s="6">
        <v>126951396</v>
      </c>
      <c r="G9" s="25">
        <v>126951396</v>
      </c>
      <c r="H9" s="26">
        <v>89870232</v>
      </c>
      <c r="I9" s="24">
        <v>124841820</v>
      </c>
      <c r="J9" s="6">
        <v>136077624</v>
      </c>
      <c r="K9" s="25">
        <v>144922620</v>
      </c>
    </row>
    <row r="10" spans="1:11" ht="25.5">
      <c r="A10" s="27" t="s">
        <v>97</v>
      </c>
      <c r="B10" s="28">
        <f>SUM(B5:B9)</f>
        <v>629873024</v>
      </c>
      <c r="C10" s="29">
        <f aca="true" t="shared" si="0" ref="C10:K10">SUM(C5:C9)</f>
        <v>808624011</v>
      </c>
      <c r="D10" s="30">
        <f t="shared" si="0"/>
        <v>934019950</v>
      </c>
      <c r="E10" s="28">
        <f t="shared" si="0"/>
        <v>959831784</v>
      </c>
      <c r="F10" s="29">
        <f t="shared" si="0"/>
        <v>959831784</v>
      </c>
      <c r="G10" s="31">
        <f t="shared" si="0"/>
        <v>959831784</v>
      </c>
      <c r="H10" s="32">
        <f t="shared" si="0"/>
        <v>595662866</v>
      </c>
      <c r="I10" s="28">
        <f t="shared" si="0"/>
        <v>1044289908</v>
      </c>
      <c r="J10" s="29">
        <f t="shared" si="0"/>
        <v>1127051472</v>
      </c>
      <c r="K10" s="31">
        <f t="shared" si="0"/>
        <v>1203481764</v>
      </c>
    </row>
    <row r="11" spans="1:11" ht="13.5">
      <c r="A11" s="22" t="s">
        <v>23</v>
      </c>
      <c r="B11" s="6">
        <v>268055553</v>
      </c>
      <c r="C11" s="6">
        <v>283673379</v>
      </c>
      <c r="D11" s="23">
        <v>313946965</v>
      </c>
      <c r="E11" s="24">
        <v>275865048</v>
      </c>
      <c r="F11" s="6">
        <v>275865048</v>
      </c>
      <c r="G11" s="25">
        <v>275865048</v>
      </c>
      <c r="H11" s="26">
        <v>261433127</v>
      </c>
      <c r="I11" s="24">
        <v>293105736</v>
      </c>
      <c r="J11" s="6">
        <v>311424852</v>
      </c>
      <c r="K11" s="25">
        <v>330888900</v>
      </c>
    </row>
    <row r="12" spans="1:11" ht="13.5">
      <c r="A12" s="22" t="s">
        <v>24</v>
      </c>
      <c r="B12" s="6">
        <v>18812566</v>
      </c>
      <c r="C12" s="6">
        <v>22301137</v>
      </c>
      <c r="D12" s="23">
        <v>26321918</v>
      </c>
      <c r="E12" s="24">
        <v>27593940</v>
      </c>
      <c r="F12" s="6">
        <v>27593940</v>
      </c>
      <c r="G12" s="25">
        <v>27593940</v>
      </c>
      <c r="H12" s="26">
        <v>28858578</v>
      </c>
      <c r="I12" s="24">
        <v>29249580</v>
      </c>
      <c r="J12" s="6">
        <v>31882068</v>
      </c>
      <c r="K12" s="25">
        <v>33954360</v>
      </c>
    </row>
    <row r="13" spans="1:11" ht="13.5">
      <c r="A13" s="22" t="s">
        <v>98</v>
      </c>
      <c r="B13" s="6">
        <v>80385042</v>
      </c>
      <c r="C13" s="6">
        <v>70859802</v>
      </c>
      <c r="D13" s="23">
        <v>49915141</v>
      </c>
      <c r="E13" s="24">
        <v>120618096</v>
      </c>
      <c r="F13" s="6">
        <v>120618096</v>
      </c>
      <c r="G13" s="25">
        <v>120618096</v>
      </c>
      <c r="H13" s="26">
        <v>1160</v>
      </c>
      <c r="I13" s="24">
        <v>60014640</v>
      </c>
      <c r="J13" s="6">
        <v>63436740</v>
      </c>
      <c r="K13" s="25">
        <v>66824364</v>
      </c>
    </row>
    <row r="14" spans="1:11" ht="13.5">
      <c r="A14" s="22" t="s">
        <v>25</v>
      </c>
      <c r="B14" s="6">
        <v>23360728</v>
      </c>
      <c r="C14" s="6">
        <v>5834690</v>
      </c>
      <c r="D14" s="23">
        <v>19389929</v>
      </c>
      <c r="E14" s="24">
        <v>2515008</v>
      </c>
      <c r="F14" s="6">
        <v>2515008</v>
      </c>
      <c r="G14" s="25">
        <v>2515008</v>
      </c>
      <c r="H14" s="26">
        <v>514810</v>
      </c>
      <c r="I14" s="24">
        <v>2640768</v>
      </c>
      <c r="J14" s="6">
        <v>2799216</v>
      </c>
      <c r="K14" s="25">
        <v>2967168</v>
      </c>
    </row>
    <row r="15" spans="1:11" ht="13.5">
      <c r="A15" s="22" t="s">
        <v>26</v>
      </c>
      <c r="B15" s="6">
        <v>102651221</v>
      </c>
      <c r="C15" s="6">
        <v>129747280</v>
      </c>
      <c r="D15" s="23">
        <v>110362604</v>
      </c>
      <c r="E15" s="24">
        <v>143926536</v>
      </c>
      <c r="F15" s="6">
        <v>121314080</v>
      </c>
      <c r="G15" s="25">
        <v>121314080</v>
      </c>
      <c r="H15" s="26">
        <v>74525734</v>
      </c>
      <c r="I15" s="24">
        <v>132535044</v>
      </c>
      <c r="J15" s="6">
        <v>127678452</v>
      </c>
      <c r="K15" s="25">
        <v>139076208</v>
      </c>
    </row>
    <row r="16" spans="1:11" ht="13.5">
      <c r="A16" s="22" t="s">
        <v>21</v>
      </c>
      <c r="B16" s="6">
        <v>0</v>
      </c>
      <c r="C16" s="6">
        <v>711471</v>
      </c>
      <c r="D16" s="23">
        <v>128500</v>
      </c>
      <c r="E16" s="24">
        <v>3600000</v>
      </c>
      <c r="F16" s="6">
        <v>2799240</v>
      </c>
      <c r="G16" s="25">
        <v>2799240</v>
      </c>
      <c r="H16" s="26">
        <v>2510729</v>
      </c>
      <c r="I16" s="24">
        <v>4000008</v>
      </c>
      <c r="J16" s="6">
        <v>4360008</v>
      </c>
      <c r="K16" s="25">
        <v>4643400</v>
      </c>
    </row>
    <row r="17" spans="1:11" ht="13.5">
      <c r="A17" s="22" t="s">
        <v>27</v>
      </c>
      <c r="B17" s="6">
        <v>248932117</v>
      </c>
      <c r="C17" s="6">
        <v>167696136</v>
      </c>
      <c r="D17" s="23">
        <v>594026014</v>
      </c>
      <c r="E17" s="24">
        <v>326241144</v>
      </c>
      <c r="F17" s="6">
        <v>286254736</v>
      </c>
      <c r="G17" s="25">
        <v>286254736</v>
      </c>
      <c r="H17" s="26">
        <v>92211397</v>
      </c>
      <c r="I17" s="24">
        <v>396175272</v>
      </c>
      <c r="J17" s="6">
        <v>432070104</v>
      </c>
      <c r="K17" s="25">
        <v>463446372</v>
      </c>
    </row>
    <row r="18" spans="1:11" ht="13.5">
      <c r="A18" s="33" t="s">
        <v>28</v>
      </c>
      <c r="B18" s="34">
        <f>SUM(B11:B17)</f>
        <v>742197227</v>
      </c>
      <c r="C18" s="35">
        <f aca="true" t="shared" si="1" ref="C18:K18">SUM(C11:C17)</f>
        <v>680823895</v>
      </c>
      <c r="D18" s="36">
        <f t="shared" si="1"/>
        <v>1114091071</v>
      </c>
      <c r="E18" s="34">
        <f t="shared" si="1"/>
        <v>900359772</v>
      </c>
      <c r="F18" s="35">
        <f t="shared" si="1"/>
        <v>836960148</v>
      </c>
      <c r="G18" s="37">
        <f t="shared" si="1"/>
        <v>836960148</v>
      </c>
      <c r="H18" s="38">
        <f t="shared" si="1"/>
        <v>460055535</v>
      </c>
      <c r="I18" s="34">
        <f t="shared" si="1"/>
        <v>917721048</v>
      </c>
      <c r="J18" s="35">
        <f t="shared" si="1"/>
        <v>973651440</v>
      </c>
      <c r="K18" s="37">
        <f t="shared" si="1"/>
        <v>1041800772</v>
      </c>
    </row>
    <row r="19" spans="1:11" ht="13.5">
      <c r="A19" s="33" t="s">
        <v>29</v>
      </c>
      <c r="B19" s="39">
        <f>+B10-B18</f>
        <v>-112324203</v>
      </c>
      <c r="C19" s="40">
        <f aca="true" t="shared" si="2" ref="C19:K19">+C10-C18</f>
        <v>127800116</v>
      </c>
      <c r="D19" s="41">
        <f t="shared" si="2"/>
        <v>-180071121</v>
      </c>
      <c r="E19" s="39">
        <f t="shared" si="2"/>
        <v>59472012</v>
      </c>
      <c r="F19" s="40">
        <f t="shared" si="2"/>
        <v>122871636</v>
      </c>
      <c r="G19" s="42">
        <f t="shared" si="2"/>
        <v>122871636</v>
      </c>
      <c r="H19" s="43">
        <f t="shared" si="2"/>
        <v>135607331</v>
      </c>
      <c r="I19" s="39">
        <f t="shared" si="2"/>
        <v>126568860</v>
      </c>
      <c r="J19" s="40">
        <f t="shared" si="2"/>
        <v>153400032</v>
      </c>
      <c r="K19" s="42">
        <f t="shared" si="2"/>
        <v>161680992</v>
      </c>
    </row>
    <row r="20" spans="1:11" ht="25.5">
      <c r="A20" s="44" t="s">
        <v>30</v>
      </c>
      <c r="B20" s="45">
        <v>94183467</v>
      </c>
      <c r="C20" s="46">
        <v>62235248</v>
      </c>
      <c r="D20" s="47">
        <v>39144467</v>
      </c>
      <c r="E20" s="45">
        <v>81230004</v>
      </c>
      <c r="F20" s="46">
        <v>81230004</v>
      </c>
      <c r="G20" s="48">
        <v>81230004</v>
      </c>
      <c r="H20" s="49">
        <v>0</v>
      </c>
      <c r="I20" s="45">
        <v>80825004</v>
      </c>
      <c r="J20" s="46">
        <v>66057996</v>
      </c>
      <c r="K20" s="48">
        <v>69887004</v>
      </c>
    </row>
    <row r="21" spans="1:11" ht="63.75">
      <c r="A21" s="50" t="s">
        <v>99</v>
      </c>
      <c r="B21" s="51">
        <v>0</v>
      </c>
      <c r="C21" s="52">
        <v>723446</v>
      </c>
      <c r="D21" s="53">
        <v>0</v>
      </c>
      <c r="E21" s="51">
        <v>15000</v>
      </c>
      <c r="F21" s="52">
        <v>15000</v>
      </c>
      <c r="G21" s="54">
        <v>15000</v>
      </c>
      <c r="H21" s="55">
        <v>0</v>
      </c>
      <c r="I21" s="51">
        <v>15000</v>
      </c>
      <c r="J21" s="52">
        <v>16356</v>
      </c>
      <c r="K21" s="54">
        <v>17412</v>
      </c>
    </row>
    <row r="22" spans="1:11" ht="25.5">
      <c r="A22" s="56" t="s">
        <v>100</v>
      </c>
      <c r="B22" s="57">
        <f>SUM(B19:B21)</f>
        <v>-18140736</v>
      </c>
      <c r="C22" s="58">
        <f aca="true" t="shared" si="3" ref="C22:K22">SUM(C19:C21)</f>
        <v>190758810</v>
      </c>
      <c r="D22" s="59">
        <f t="shared" si="3"/>
        <v>-140926654</v>
      </c>
      <c r="E22" s="57">
        <f t="shared" si="3"/>
        <v>140717016</v>
      </c>
      <c r="F22" s="58">
        <f t="shared" si="3"/>
        <v>204116640</v>
      </c>
      <c r="G22" s="60">
        <f t="shared" si="3"/>
        <v>204116640</v>
      </c>
      <c r="H22" s="61">
        <f t="shared" si="3"/>
        <v>135607331</v>
      </c>
      <c r="I22" s="57">
        <f t="shared" si="3"/>
        <v>207408864</v>
      </c>
      <c r="J22" s="58">
        <f t="shared" si="3"/>
        <v>219474384</v>
      </c>
      <c r="K22" s="60">
        <f t="shared" si="3"/>
        <v>231585408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-18140736</v>
      </c>
      <c r="C24" s="40">
        <f aca="true" t="shared" si="4" ref="C24:K24">SUM(C22:C23)</f>
        <v>190758810</v>
      </c>
      <c r="D24" s="41">
        <f t="shared" si="4"/>
        <v>-140926654</v>
      </c>
      <c r="E24" s="39">
        <f t="shared" si="4"/>
        <v>140717016</v>
      </c>
      <c r="F24" s="40">
        <f t="shared" si="4"/>
        <v>204116640</v>
      </c>
      <c r="G24" s="42">
        <f t="shared" si="4"/>
        <v>204116640</v>
      </c>
      <c r="H24" s="43">
        <f t="shared" si="4"/>
        <v>135607331</v>
      </c>
      <c r="I24" s="39">
        <f t="shared" si="4"/>
        <v>207408864</v>
      </c>
      <c r="J24" s="40">
        <f t="shared" si="4"/>
        <v>219474384</v>
      </c>
      <c r="K24" s="42">
        <f t="shared" si="4"/>
        <v>231585408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128121597</v>
      </c>
      <c r="C27" s="7">
        <v>58452977</v>
      </c>
      <c r="D27" s="69">
        <v>41306511</v>
      </c>
      <c r="E27" s="70">
        <v>148043796</v>
      </c>
      <c r="F27" s="7">
        <v>130920596</v>
      </c>
      <c r="G27" s="71">
        <v>130920596</v>
      </c>
      <c r="H27" s="72">
        <v>74660328</v>
      </c>
      <c r="I27" s="70">
        <v>108729828</v>
      </c>
      <c r="J27" s="7">
        <v>118444716</v>
      </c>
      <c r="K27" s="71">
        <v>126855972</v>
      </c>
    </row>
    <row r="28" spans="1:11" ht="13.5">
      <c r="A28" s="73" t="s">
        <v>34</v>
      </c>
      <c r="B28" s="6">
        <v>124349109</v>
      </c>
      <c r="C28" s="6">
        <v>40348751</v>
      </c>
      <c r="D28" s="23">
        <v>34042927</v>
      </c>
      <c r="E28" s="24">
        <v>67260000</v>
      </c>
      <c r="F28" s="6">
        <v>81260000</v>
      </c>
      <c r="G28" s="25">
        <v>81260000</v>
      </c>
      <c r="H28" s="26">
        <v>0</v>
      </c>
      <c r="I28" s="24">
        <v>81392820</v>
      </c>
      <c r="J28" s="6">
        <v>88189656</v>
      </c>
      <c r="K28" s="25">
        <v>94346124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8968752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3772488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128121597</v>
      </c>
      <c r="C32" s="7">
        <f aca="true" t="shared" si="5" ref="C32:K32">SUM(C28:C31)</f>
        <v>49317503</v>
      </c>
      <c r="D32" s="69">
        <f t="shared" si="5"/>
        <v>34042927</v>
      </c>
      <c r="E32" s="70">
        <f t="shared" si="5"/>
        <v>67260000</v>
      </c>
      <c r="F32" s="7">
        <f t="shared" si="5"/>
        <v>81260000</v>
      </c>
      <c r="G32" s="71">
        <f t="shared" si="5"/>
        <v>81260000</v>
      </c>
      <c r="H32" s="72">
        <f t="shared" si="5"/>
        <v>0</v>
      </c>
      <c r="I32" s="70">
        <f t="shared" si="5"/>
        <v>81392820</v>
      </c>
      <c r="J32" s="7">
        <f t="shared" si="5"/>
        <v>88189656</v>
      </c>
      <c r="K32" s="71">
        <f t="shared" si="5"/>
        <v>94346124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276717511</v>
      </c>
      <c r="C35" s="6">
        <v>511208333</v>
      </c>
      <c r="D35" s="23">
        <v>680765490</v>
      </c>
      <c r="E35" s="24">
        <v>-7326780</v>
      </c>
      <c r="F35" s="6">
        <v>73196041</v>
      </c>
      <c r="G35" s="25">
        <v>73196041</v>
      </c>
      <c r="H35" s="26">
        <v>1476584760</v>
      </c>
      <c r="I35" s="24">
        <v>50171052</v>
      </c>
      <c r="J35" s="6">
        <v>46764252</v>
      </c>
      <c r="K35" s="25">
        <v>45565668</v>
      </c>
    </row>
    <row r="36" spans="1:11" ht="13.5">
      <c r="A36" s="22" t="s">
        <v>40</v>
      </c>
      <c r="B36" s="6">
        <v>1425960404</v>
      </c>
      <c r="C36" s="6">
        <v>1502664976</v>
      </c>
      <c r="D36" s="23">
        <v>1517561749</v>
      </c>
      <c r="E36" s="24">
        <v>148043796</v>
      </c>
      <c r="F36" s="6">
        <v>130920596</v>
      </c>
      <c r="G36" s="25">
        <v>130920596</v>
      </c>
      <c r="H36" s="26">
        <v>1621141803</v>
      </c>
      <c r="I36" s="24">
        <v>48715188</v>
      </c>
      <c r="J36" s="6">
        <v>55007976</v>
      </c>
      <c r="K36" s="25">
        <v>60031608</v>
      </c>
    </row>
    <row r="37" spans="1:11" ht="13.5">
      <c r="A37" s="22" t="s">
        <v>41</v>
      </c>
      <c r="B37" s="6">
        <v>521702284</v>
      </c>
      <c r="C37" s="6">
        <v>963450881</v>
      </c>
      <c r="D37" s="23">
        <v>918727164</v>
      </c>
      <c r="E37" s="24">
        <v>0</v>
      </c>
      <c r="F37" s="6">
        <v>0</v>
      </c>
      <c r="G37" s="25">
        <v>0</v>
      </c>
      <c r="H37" s="26">
        <v>1571933456</v>
      </c>
      <c r="I37" s="24">
        <v>-108522624</v>
      </c>
      <c r="J37" s="6">
        <v>-117702156</v>
      </c>
      <c r="K37" s="25">
        <v>-125988132</v>
      </c>
    </row>
    <row r="38" spans="1:11" ht="13.5">
      <c r="A38" s="22" t="s">
        <v>42</v>
      </c>
      <c r="B38" s="6">
        <v>344005572</v>
      </c>
      <c r="C38" s="6">
        <v>330981737</v>
      </c>
      <c r="D38" s="23">
        <v>377869731</v>
      </c>
      <c r="E38" s="24">
        <v>0</v>
      </c>
      <c r="F38" s="6">
        <v>0</v>
      </c>
      <c r="G38" s="25">
        <v>0</v>
      </c>
      <c r="H38" s="26">
        <v>377869731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836970059</v>
      </c>
      <c r="C39" s="6">
        <v>528681886</v>
      </c>
      <c r="D39" s="23">
        <v>1042555985</v>
      </c>
      <c r="E39" s="24">
        <v>0</v>
      </c>
      <c r="F39" s="6">
        <v>63399623</v>
      </c>
      <c r="G39" s="25">
        <v>63399623</v>
      </c>
      <c r="H39" s="26">
        <v>1010579828</v>
      </c>
      <c r="I39" s="24">
        <v>207408864</v>
      </c>
      <c r="J39" s="6">
        <v>219474384</v>
      </c>
      <c r="K39" s="25">
        <v>231585408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55953349</v>
      </c>
      <c r="C42" s="6">
        <v>758422935</v>
      </c>
      <c r="D42" s="23">
        <v>1635212697</v>
      </c>
      <c r="E42" s="24">
        <v>388560624</v>
      </c>
      <c r="F42" s="6">
        <v>388560624</v>
      </c>
      <c r="G42" s="25">
        <v>388560624</v>
      </c>
      <c r="H42" s="26">
        <v>1713705705</v>
      </c>
      <c r="I42" s="24">
        <v>-2292048</v>
      </c>
      <c r="J42" s="6">
        <v>-10420548</v>
      </c>
      <c r="K42" s="25">
        <v>-15336192</v>
      </c>
    </row>
    <row r="43" spans="1:11" ht="13.5">
      <c r="A43" s="22" t="s">
        <v>46</v>
      </c>
      <c r="B43" s="6">
        <v>-54376908</v>
      </c>
      <c r="C43" s="6">
        <v>-48861270</v>
      </c>
      <c r="D43" s="23">
        <v>-56635328</v>
      </c>
      <c r="E43" s="24">
        <v>-126095796</v>
      </c>
      <c r="F43" s="6">
        <v>-108972596</v>
      </c>
      <c r="G43" s="25">
        <v>-108972596</v>
      </c>
      <c r="H43" s="26">
        <v>-83852253</v>
      </c>
      <c r="I43" s="24">
        <v>-108729828</v>
      </c>
      <c r="J43" s="6">
        <v>-118444716</v>
      </c>
      <c r="K43" s="25">
        <v>-126855972</v>
      </c>
    </row>
    <row r="44" spans="1:11" ht="13.5">
      <c r="A44" s="22" t="s">
        <v>47</v>
      </c>
      <c r="B44" s="6">
        <v>-2754185</v>
      </c>
      <c r="C44" s="6">
        <v>11205901</v>
      </c>
      <c r="D44" s="23">
        <v>46479706</v>
      </c>
      <c r="E44" s="24">
        <v>-11235582</v>
      </c>
      <c r="F44" s="6">
        <v>-11235582</v>
      </c>
      <c r="G44" s="25">
        <v>-11235582</v>
      </c>
      <c r="H44" s="26">
        <v>-11178563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-14916241</v>
      </c>
      <c r="C45" s="7">
        <v>705007757</v>
      </c>
      <c r="D45" s="69">
        <v>1600901606</v>
      </c>
      <c r="E45" s="70">
        <v>251229246</v>
      </c>
      <c r="F45" s="7">
        <v>268352446</v>
      </c>
      <c r="G45" s="71">
        <v>268352446</v>
      </c>
      <c r="H45" s="72">
        <v>1700252014</v>
      </c>
      <c r="I45" s="70">
        <v>-111021876</v>
      </c>
      <c r="J45" s="7">
        <v>-128865264</v>
      </c>
      <c r="K45" s="71">
        <v>-142192164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-14916241</v>
      </c>
      <c r="C48" s="6">
        <v>-24155470</v>
      </c>
      <c r="D48" s="23">
        <v>7864583</v>
      </c>
      <c r="E48" s="24">
        <v>-638714952</v>
      </c>
      <c r="F48" s="6">
        <v>-558192131</v>
      </c>
      <c r="G48" s="25">
        <v>-558192131</v>
      </c>
      <c r="H48" s="26">
        <v>405809573</v>
      </c>
      <c r="I48" s="24">
        <v>-3642048</v>
      </c>
      <c r="J48" s="6">
        <v>-11892048</v>
      </c>
      <c r="K48" s="25">
        <v>-16903332</v>
      </c>
    </row>
    <row r="49" spans="1:11" ht="13.5">
      <c r="A49" s="22" t="s">
        <v>51</v>
      </c>
      <c r="B49" s="6">
        <f>+B75</f>
        <v>297305758.4217174</v>
      </c>
      <c r="C49" s="6">
        <f aca="true" t="shared" si="6" ref="C49:K49">+C75</f>
        <v>692208313.7774737</v>
      </c>
      <c r="D49" s="23">
        <f t="shared" si="6"/>
        <v>148401906.00470436</v>
      </c>
      <c r="E49" s="24">
        <f t="shared" si="6"/>
        <v>-31650548.176820107</v>
      </c>
      <c r="F49" s="6">
        <f t="shared" si="6"/>
        <v>-31650548.176820107</v>
      </c>
      <c r="G49" s="25">
        <f t="shared" si="6"/>
        <v>-31650548.176820107</v>
      </c>
      <c r="H49" s="26">
        <f t="shared" si="6"/>
        <v>-625945956.0007362</v>
      </c>
      <c r="I49" s="24">
        <f t="shared" si="6"/>
        <v>-144510328.85133895</v>
      </c>
      <c r="J49" s="6">
        <f t="shared" si="6"/>
        <v>-153079037.6225045</v>
      </c>
      <c r="K49" s="25">
        <f t="shared" si="6"/>
        <v>-163794530.7625204</v>
      </c>
    </row>
    <row r="50" spans="1:11" ht="13.5">
      <c r="A50" s="33" t="s">
        <v>52</v>
      </c>
      <c r="B50" s="7">
        <f>+B48-B49</f>
        <v>-312221999.4217174</v>
      </c>
      <c r="C50" s="7">
        <f aca="true" t="shared" si="7" ref="C50:K50">+C48-C49</f>
        <v>-716363783.7774737</v>
      </c>
      <c r="D50" s="69">
        <f t="shared" si="7"/>
        <v>-140537323.00470436</v>
      </c>
      <c r="E50" s="70">
        <f t="shared" si="7"/>
        <v>-607064403.8231798</v>
      </c>
      <c r="F50" s="7">
        <f t="shared" si="7"/>
        <v>-526541582.8231799</v>
      </c>
      <c r="G50" s="71">
        <f t="shared" si="7"/>
        <v>-526541582.8231799</v>
      </c>
      <c r="H50" s="72">
        <f t="shared" si="7"/>
        <v>1031755529.0007362</v>
      </c>
      <c r="I50" s="70">
        <f t="shared" si="7"/>
        <v>140868280.85133895</v>
      </c>
      <c r="J50" s="7">
        <f t="shared" si="7"/>
        <v>141186989.6225045</v>
      </c>
      <c r="K50" s="71">
        <f t="shared" si="7"/>
        <v>146891198.7625204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1425270216</v>
      </c>
      <c r="C53" s="6">
        <v>1417610636</v>
      </c>
      <c r="D53" s="23">
        <v>1441656396</v>
      </c>
      <c r="E53" s="24">
        <v>148043796</v>
      </c>
      <c r="F53" s="6">
        <v>110920596</v>
      </c>
      <c r="G53" s="25">
        <v>110920596</v>
      </c>
      <c r="H53" s="26">
        <v>1497308529</v>
      </c>
      <c r="I53" s="24">
        <v>-32677632</v>
      </c>
      <c r="J53" s="6">
        <v>-33181680</v>
      </c>
      <c r="K53" s="25">
        <v>-34314516</v>
      </c>
    </row>
    <row r="54" spans="1:11" ht="13.5">
      <c r="A54" s="22" t="s">
        <v>55</v>
      </c>
      <c r="B54" s="6">
        <v>80385042</v>
      </c>
      <c r="C54" s="6">
        <v>0</v>
      </c>
      <c r="D54" s="23">
        <v>49915141</v>
      </c>
      <c r="E54" s="24">
        <v>120618096</v>
      </c>
      <c r="F54" s="6">
        <v>120618096</v>
      </c>
      <c r="G54" s="25">
        <v>120618096</v>
      </c>
      <c r="H54" s="26">
        <v>1160</v>
      </c>
      <c r="I54" s="24">
        <v>60014640</v>
      </c>
      <c r="J54" s="6">
        <v>63436740</v>
      </c>
      <c r="K54" s="25">
        <v>66824364</v>
      </c>
    </row>
    <row r="55" spans="1:11" ht="13.5">
      <c r="A55" s="22" t="s">
        <v>56</v>
      </c>
      <c r="B55" s="6">
        <v>0</v>
      </c>
      <c r="C55" s="6">
        <v>16854516</v>
      </c>
      <c r="D55" s="23">
        <v>55424862</v>
      </c>
      <c r="E55" s="24">
        <v>50093016</v>
      </c>
      <c r="F55" s="6">
        <v>57283399</v>
      </c>
      <c r="G55" s="25">
        <v>57283399</v>
      </c>
      <c r="H55" s="26">
        <v>41235970</v>
      </c>
      <c r="I55" s="24">
        <v>50416644</v>
      </c>
      <c r="J55" s="6">
        <v>54825036</v>
      </c>
      <c r="K55" s="25">
        <v>58492308</v>
      </c>
    </row>
    <row r="56" spans="1:11" ht="13.5">
      <c r="A56" s="22" t="s">
        <v>57</v>
      </c>
      <c r="B56" s="6">
        <v>0</v>
      </c>
      <c r="C56" s="6">
        <v>13845790</v>
      </c>
      <c r="D56" s="23">
        <v>17439737</v>
      </c>
      <c r="E56" s="24">
        <v>48271356</v>
      </c>
      <c r="F56" s="6">
        <v>38973799</v>
      </c>
      <c r="G56" s="25">
        <v>38973799</v>
      </c>
      <c r="H56" s="26">
        <v>8367656</v>
      </c>
      <c r="I56" s="24">
        <v>37179204</v>
      </c>
      <c r="J56" s="6">
        <v>54485316</v>
      </c>
      <c r="K56" s="25">
        <v>59577432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54930075</v>
      </c>
      <c r="C60" s="6">
        <v>664521</v>
      </c>
      <c r="D60" s="23">
        <v>2781935</v>
      </c>
      <c r="E60" s="24">
        <v>73685063</v>
      </c>
      <c r="F60" s="6">
        <v>0</v>
      </c>
      <c r="G60" s="25">
        <v>0</v>
      </c>
      <c r="H60" s="26">
        <v>0</v>
      </c>
      <c r="I60" s="24">
        <v>18493626</v>
      </c>
      <c r="J60" s="6">
        <v>19437565</v>
      </c>
      <c r="K60" s="25">
        <v>20785535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22140</v>
      </c>
      <c r="C62" s="98">
        <v>22140</v>
      </c>
      <c r="D62" s="99">
        <v>22140</v>
      </c>
      <c r="E62" s="97">
        <v>22140</v>
      </c>
      <c r="F62" s="98">
        <v>22140</v>
      </c>
      <c r="G62" s="99">
        <v>22140</v>
      </c>
      <c r="H62" s="100">
        <v>22140</v>
      </c>
      <c r="I62" s="97">
        <v>22140</v>
      </c>
      <c r="J62" s="98">
        <v>22361</v>
      </c>
      <c r="K62" s="99">
        <v>22585</v>
      </c>
    </row>
    <row r="63" spans="1:11" ht="13.5">
      <c r="A63" s="96" t="s">
        <v>63</v>
      </c>
      <c r="B63" s="97">
        <v>40958</v>
      </c>
      <c r="C63" s="98">
        <v>40958</v>
      </c>
      <c r="D63" s="99">
        <v>40958</v>
      </c>
      <c r="E63" s="97">
        <v>40958</v>
      </c>
      <c r="F63" s="98">
        <v>40958</v>
      </c>
      <c r="G63" s="99">
        <v>40958</v>
      </c>
      <c r="H63" s="100">
        <v>40958</v>
      </c>
      <c r="I63" s="97">
        <v>40958</v>
      </c>
      <c r="J63" s="98">
        <v>41368</v>
      </c>
      <c r="K63" s="99">
        <v>41781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86243</v>
      </c>
      <c r="C65" s="98">
        <v>86243</v>
      </c>
      <c r="D65" s="99">
        <v>86243</v>
      </c>
      <c r="E65" s="97">
        <v>86243</v>
      </c>
      <c r="F65" s="98">
        <v>86243</v>
      </c>
      <c r="G65" s="99">
        <v>86243</v>
      </c>
      <c r="H65" s="100">
        <v>86243</v>
      </c>
      <c r="I65" s="97">
        <v>86243</v>
      </c>
      <c r="J65" s="98">
        <v>87105</v>
      </c>
      <c r="K65" s="99">
        <v>87976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0.9840498914518729</v>
      </c>
      <c r="C70" s="5">
        <f aca="true" t="shared" si="8" ref="C70:K70">IF(ISERROR(C71/C72),0,(C71/C72))</f>
        <v>0.5914146817285184</v>
      </c>
      <c r="D70" s="5">
        <f t="shared" si="8"/>
        <v>1.3727037743222832</v>
      </c>
      <c r="E70" s="5">
        <f t="shared" si="8"/>
        <v>0.050128509814434896</v>
      </c>
      <c r="F70" s="5">
        <f t="shared" si="8"/>
        <v>0.050128509814434896</v>
      </c>
      <c r="G70" s="5">
        <f t="shared" si="8"/>
        <v>0.050128509814434896</v>
      </c>
      <c r="H70" s="5">
        <f t="shared" si="8"/>
        <v>2.12181250266404</v>
      </c>
      <c r="I70" s="5">
        <f t="shared" si="8"/>
        <v>0.6372185369610552</v>
      </c>
      <c r="J70" s="5">
        <f t="shared" si="8"/>
        <v>0.637218536159023</v>
      </c>
      <c r="K70" s="5">
        <f t="shared" si="8"/>
        <v>0.6372184405468376</v>
      </c>
    </row>
    <row r="71" spans="1:11" ht="12.75" hidden="1">
      <c r="A71" s="2" t="s">
        <v>103</v>
      </c>
      <c r="B71" s="2">
        <f>+B83</f>
        <v>363928417</v>
      </c>
      <c r="C71" s="2">
        <f aca="true" t="shared" si="9" ref="C71:K71">+C83</f>
        <v>305300776</v>
      </c>
      <c r="D71" s="2">
        <f t="shared" si="9"/>
        <v>781202186</v>
      </c>
      <c r="E71" s="2">
        <f t="shared" si="9"/>
        <v>30163512</v>
      </c>
      <c r="F71" s="2">
        <f t="shared" si="9"/>
        <v>30163512</v>
      </c>
      <c r="G71" s="2">
        <f t="shared" si="9"/>
        <v>30163512</v>
      </c>
      <c r="H71" s="2">
        <f t="shared" si="9"/>
        <v>1098224609</v>
      </c>
      <c r="I71" s="2">
        <f t="shared" si="9"/>
        <v>407429004</v>
      </c>
      <c r="J71" s="2">
        <f t="shared" si="9"/>
        <v>444097632</v>
      </c>
      <c r="K71" s="2">
        <f t="shared" si="9"/>
        <v>472963836</v>
      </c>
    </row>
    <row r="72" spans="1:11" ht="12.75" hidden="1">
      <c r="A72" s="2" t="s">
        <v>104</v>
      </c>
      <c r="B72" s="2">
        <f>+B77</f>
        <v>369827201</v>
      </c>
      <c r="C72" s="2">
        <f aca="true" t="shared" si="10" ref="C72:K72">+C77</f>
        <v>516221165</v>
      </c>
      <c r="D72" s="2">
        <f t="shared" si="10"/>
        <v>569097427</v>
      </c>
      <c r="E72" s="2">
        <f t="shared" si="10"/>
        <v>601723692</v>
      </c>
      <c r="F72" s="2">
        <f t="shared" si="10"/>
        <v>601723692</v>
      </c>
      <c r="G72" s="2">
        <f t="shared" si="10"/>
        <v>601723692</v>
      </c>
      <c r="H72" s="2">
        <f t="shared" si="10"/>
        <v>517587962</v>
      </c>
      <c r="I72" s="2">
        <f t="shared" si="10"/>
        <v>639386616</v>
      </c>
      <c r="J72" s="2">
        <f t="shared" si="10"/>
        <v>696931440</v>
      </c>
      <c r="K72" s="2">
        <f t="shared" si="10"/>
        <v>742231872</v>
      </c>
    </row>
    <row r="73" spans="1:11" ht="12.75" hidden="1">
      <c r="A73" s="2" t="s">
        <v>105</v>
      </c>
      <c r="B73" s="2">
        <f>+B74</f>
        <v>259644143.66666663</v>
      </c>
      <c r="C73" s="2">
        <f aca="true" t="shared" si="11" ref="C73:K73">+(C78+C80+C81+C82)-(B78+B80+B81+B82)</f>
        <v>263480881</v>
      </c>
      <c r="D73" s="2">
        <f t="shared" si="11"/>
        <v>133713954</v>
      </c>
      <c r="E73" s="2">
        <f t="shared" si="11"/>
        <v>26967451</v>
      </c>
      <c r="F73" s="2">
        <f>+(F78+F80+F81+F82)-(D78+D80+D81+D82)</f>
        <v>26967451</v>
      </c>
      <c r="G73" s="2">
        <f>+(G78+G80+G81+G82)-(D78+D80+D81+D82)</f>
        <v>26967451</v>
      </c>
      <c r="H73" s="2">
        <f>+(H78+H80+H81+H82)-(D78+D80+D81+D82)</f>
        <v>396051762</v>
      </c>
      <c r="I73" s="2">
        <f>+(I78+I80+I81+I82)-(E78+E80+E81+E82)</f>
        <v>-577575072</v>
      </c>
      <c r="J73" s="2">
        <f t="shared" si="11"/>
        <v>4843200</v>
      </c>
      <c r="K73" s="2">
        <f t="shared" si="11"/>
        <v>3812700</v>
      </c>
    </row>
    <row r="74" spans="1:11" ht="12.75" hidden="1">
      <c r="A74" s="2" t="s">
        <v>106</v>
      </c>
      <c r="B74" s="2">
        <f>+TREND(C74:E74)</f>
        <v>259644143.66666663</v>
      </c>
      <c r="C74" s="2">
        <f>+C73</f>
        <v>263480881</v>
      </c>
      <c r="D74" s="2">
        <f aca="true" t="shared" si="12" ref="D74:K74">+D73</f>
        <v>133713954</v>
      </c>
      <c r="E74" s="2">
        <f t="shared" si="12"/>
        <v>26967451</v>
      </c>
      <c r="F74" s="2">
        <f t="shared" si="12"/>
        <v>26967451</v>
      </c>
      <c r="G74" s="2">
        <f t="shared" si="12"/>
        <v>26967451</v>
      </c>
      <c r="H74" s="2">
        <f t="shared" si="12"/>
        <v>396051762</v>
      </c>
      <c r="I74" s="2">
        <f t="shared" si="12"/>
        <v>-577575072</v>
      </c>
      <c r="J74" s="2">
        <f t="shared" si="12"/>
        <v>4843200</v>
      </c>
      <c r="K74" s="2">
        <f t="shared" si="12"/>
        <v>3812700</v>
      </c>
    </row>
    <row r="75" spans="1:11" ht="12.75" hidden="1">
      <c r="A75" s="2" t="s">
        <v>107</v>
      </c>
      <c r="B75" s="2">
        <f>+B84-(((B80+B81+B78)*B70)-B79)</f>
        <v>297305758.4217174</v>
      </c>
      <c r="C75" s="2">
        <f aca="true" t="shared" si="13" ref="C75:K75">+C84-(((C80+C81+C78)*C70)-C79)</f>
        <v>692208313.7774737</v>
      </c>
      <c r="D75" s="2">
        <f t="shared" si="13"/>
        <v>148401906.00470436</v>
      </c>
      <c r="E75" s="2">
        <f t="shared" si="13"/>
        <v>-31650548.176820107</v>
      </c>
      <c r="F75" s="2">
        <f t="shared" si="13"/>
        <v>-31650548.176820107</v>
      </c>
      <c r="G75" s="2">
        <f t="shared" si="13"/>
        <v>-31650548.176820107</v>
      </c>
      <c r="H75" s="2">
        <f t="shared" si="13"/>
        <v>-625945956.0007362</v>
      </c>
      <c r="I75" s="2">
        <f t="shared" si="13"/>
        <v>-144510328.85133895</v>
      </c>
      <c r="J75" s="2">
        <f t="shared" si="13"/>
        <v>-153079037.6225045</v>
      </c>
      <c r="K75" s="2">
        <f t="shared" si="13"/>
        <v>-163794530.7625204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369827201</v>
      </c>
      <c r="C77" s="3">
        <v>516221165</v>
      </c>
      <c r="D77" s="3">
        <v>569097427</v>
      </c>
      <c r="E77" s="3">
        <v>601723692</v>
      </c>
      <c r="F77" s="3">
        <v>601723692</v>
      </c>
      <c r="G77" s="3">
        <v>601723692</v>
      </c>
      <c r="H77" s="3">
        <v>517587962</v>
      </c>
      <c r="I77" s="3">
        <v>639386616</v>
      </c>
      <c r="J77" s="3">
        <v>696931440</v>
      </c>
      <c r="K77" s="3">
        <v>742231872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441956494</v>
      </c>
      <c r="C79" s="3">
        <v>870828854</v>
      </c>
      <c r="D79" s="3">
        <v>872525481</v>
      </c>
      <c r="E79" s="3">
        <v>0</v>
      </c>
      <c r="F79" s="3">
        <v>0</v>
      </c>
      <c r="G79" s="3">
        <v>0</v>
      </c>
      <c r="H79" s="3">
        <v>1496869067</v>
      </c>
      <c r="I79" s="3">
        <v>-108522624</v>
      </c>
      <c r="J79" s="3">
        <v>-117702156</v>
      </c>
      <c r="K79" s="3">
        <v>-125988132</v>
      </c>
    </row>
    <row r="80" spans="1:11" ht="12.75" hidden="1">
      <c r="A80" s="1" t="s">
        <v>69</v>
      </c>
      <c r="B80" s="3">
        <v>146995327</v>
      </c>
      <c r="C80" s="3">
        <v>200358623</v>
      </c>
      <c r="D80" s="3">
        <v>294704914</v>
      </c>
      <c r="E80" s="3">
        <v>622568268</v>
      </c>
      <c r="F80" s="3">
        <v>622568268</v>
      </c>
      <c r="G80" s="3">
        <v>622568268</v>
      </c>
      <c r="H80" s="3">
        <v>672273057</v>
      </c>
      <c r="I80" s="3">
        <v>53720940</v>
      </c>
      <c r="J80" s="3">
        <v>58581852</v>
      </c>
      <c r="K80" s="3">
        <v>62390460</v>
      </c>
    </row>
    <row r="81" spans="1:11" ht="12.75" hidden="1">
      <c r="A81" s="1" t="s">
        <v>70</v>
      </c>
      <c r="B81" s="3">
        <v>0</v>
      </c>
      <c r="C81" s="3">
        <v>270346207</v>
      </c>
      <c r="D81" s="3">
        <v>309715807</v>
      </c>
      <c r="E81" s="3">
        <v>8819904</v>
      </c>
      <c r="F81" s="3">
        <v>8819904</v>
      </c>
      <c r="G81" s="3">
        <v>8819904</v>
      </c>
      <c r="H81" s="3">
        <v>328199426</v>
      </c>
      <c r="I81" s="3">
        <v>92160</v>
      </c>
      <c r="J81" s="3">
        <v>74448</v>
      </c>
      <c r="K81" s="3">
        <v>78540</v>
      </c>
    </row>
    <row r="82" spans="1:11" ht="12.75" hidden="1">
      <c r="A82" s="1" t="s">
        <v>71</v>
      </c>
      <c r="B82" s="3">
        <v>60230559</v>
      </c>
      <c r="C82" s="3">
        <v>1937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363928417</v>
      </c>
      <c r="C83" s="3">
        <v>305300776</v>
      </c>
      <c r="D83" s="3">
        <v>781202186</v>
      </c>
      <c r="E83" s="3">
        <v>30163512</v>
      </c>
      <c r="F83" s="3">
        <v>30163512</v>
      </c>
      <c r="G83" s="3">
        <v>30163512</v>
      </c>
      <c r="H83" s="3">
        <v>1098224609</v>
      </c>
      <c r="I83" s="3">
        <v>407429004</v>
      </c>
      <c r="J83" s="3">
        <v>444097632</v>
      </c>
      <c r="K83" s="3">
        <v>472963836</v>
      </c>
    </row>
    <row r="84" spans="1:11" ht="12.75" hidden="1">
      <c r="A84" s="1" t="s">
        <v>73</v>
      </c>
      <c r="B84" s="3">
        <v>0</v>
      </c>
      <c r="C84" s="3">
        <v>99761207</v>
      </c>
      <c r="D84" s="3">
        <v>105567030</v>
      </c>
      <c r="E84" s="3">
        <v>0</v>
      </c>
      <c r="F84" s="3">
        <v>0</v>
      </c>
      <c r="G84" s="3">
        <v>0</v>
      </c>
      <c r="H84" s="3">
        <v>0</v>
      </c>
      <c r="I84" s="3">
        <v>-1697000</v>
      </c>
      <c r="J84" s="3">
        <v>2000000</v>
      </c>
      <c r="K84" s="3">
        <v>2000000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49089879</v>
      </c>
      <c r="C5" s="6">
        <v>36235580</v>
      </c>
      <c r="D5" s="23">
        <v>71625503</v>
      </c>
      <c r="E5" s="24">
        <v>61000036</v>
      </c>
      <c r="F5" s="6">
        <v>61000122</v>
      </c>
      <c r="G5" s="25">
        <v>61000122</v>
      </c>
      <c r="H5" s="26">
        <v>38095823</v>
      </c>
      <c r="I5" s="24">
        <v>62766548</v>
      </c>
      <c r="J5" s="6">
        <v>66186558</v>
      </c>
      <c r="K5" s="25">
        <v>69826820</v>
      </c>
    </row>
    <row r="6" spans="1:11" ht="13.5">
      <c r="A6" s="22" t="s">
        <v>19</v>
      </c>
      <c r="B6" s="6">
        <v>235481620</v>
      </c>
      <c r="C6" s="6">
        <v>32199944</v>
      </c>
      <c r="D6" s="23">
        <v>261824174</v>
      </c>
      <c r="E6" s="24">
        <v>265862060</v>
      </c>
      <c r="F6" s="6">
        <v>297306067</v>
      </c>
      <c r="G6" s="25">
        <v>297306067</v>
      </c>
      <c r="H6" s="26">
        <v>1393188929</v>
      </c>
      <c r="I6" s="24">
        <v>234696969</v>
      </c>
      <c r="J6" s="6">
        <v>301708480</v>
      </c>
      <c r="K6" s="25">
        <v>319516140</v>
      </c>
    </row>
    <row r="7" spans="1:11" ht="13.5">
      <c r="A7" s="22" t="s">
        <v>20</v>
      </c>
      <c r="B7" s="6">
        <v>0</v>
      </c>
      <c r="C7" s="6">
        <v>0</v>
      </c>
      <c r="D7" s="23">
        <v>-4786282</v>
      </c>
      <c r="E7" s="24">
        <v>0</v>
      </c>
      <c r="F7" s="6">
        <v>2000000</v>
      </c>
      <c r="G7" s="25">
        <v>2000000</v>
      </c>
      <c r="H7" s="26">
        <v>237060</v>
      </c>
      <c r="I7" s="24">
        <v>3000000</v>
      </c>
      <c r="J7" s="6">
        <v>4000000</v>
      </c>
      <c r="K7" s="25">
        <v>4220000</v>
      </c>
    </row>
    <row r="8" spans="1:11" ht="13.5">
      <c r="A8" s="22" t="s">
        <v>21</v>
      </c>
      <c r="B8" s="6">
        <v>98319097</v>
      </c>
      <c r="C8" s="6">
        <v>56569328</v>
      </c>
      <c r="D8" s="23">
        <v>119937439</v>
      </c>
      <c r="E8" s="24">
        <v>132203000</v>
      </c>
      <c r="F8" s="6">
        <v>135203000</v>
      </c>
      <c r="G8" s="25">
        <v>135203000</v>
      </c>
      <c r="H8" s="26">
        <v>243462000</v>
      </c>
      <c r="I8" s="24">
        <v>144783650</v>
      </c>
      <c r="J8" s="6">
        <v>154241071</v>
      </c>
      <c r="K8" s="25">
        <v>164882379</v>
      </c>
    </row>
    <row r="9" spans="1:11" ht="13.5">
      <c r="A9" s="22" t="s">
        <v>22</v>
      </c>
      <c r="B9" s="6">
        <v>37916532</v>
      </c>
      <c r="C9" s="6">
        <v>13538223</v>
      </c>
      <c r="D9" s="23">
        <v>67535896</v>
      </c>
      <c r="E9" s="24">
        <v>63513468</v>
      </c>
      <c r="F9" s="6">
        <v>70073829</v>
      </c>
      <c r="G9" s="25">
        <v>70073829</v>
      </c>
      <c r="H9" s="26">
        <v>11940119</v>
      </c>
      <c r="I9" s="24">
        <v>86556338</v>
      </c>
      <c r="J9" s="6">
        <v>93164088</v>
      </c>
      <c r="K9" s="25">
        <v>98288113</v>
      </c>
    </row>
    <row r="10" spans="1:11" ht="25.5">
      <c r="A10" s="27" t="s">
        <v>97</v>
      </c>
      <c r="B10" s="28">
        <f>SUM(B5:B9)</f>
        <v>420807128</v>
      </c>
      <c r="C10" s="29">
        <f aca="true" t="shared" si="0" ref="C10:K10">SUM(C5:C9)</f>
        <v>138543075</v>
      </c>
      <c r="D10" s="30">
        <f t="shared" si="0"/>
        <v>516136730</v>
      </c>
      <c r="E10" s="28">
        <f t="shared" si="0"/>
        <v>522578564</v>
      </c>
      <c r="F10" s="29">
        <f t="shared" si="0"/>
        <v>565583018</v>
      </c>
      <c r="G10" s="31">
        <f t="shared" si="0"/>
        <v>565583018</v>
      </c>
      <c r="H10" s="32">
        <f t="shared" si="0"/>
        <v>1686923931</v>
      </c>
      <c r="I10" s="28">
        <f t="shared" si="0"/>
        <v>531803505</v>
      </c>
      <c r="J10" s="29">
        <f t="shared" si="0"/>
        <v>619300197</v>
      </c>
      <c r="K10" s="31">
        <f t="shared" si="0"/>
        <v>656733452</v>
      </c>
    </row>
    <row r="11" spans="1:11" ht="13.5">
      <c r="A11" s="22" t="s">
        <v>23</v>
      </c>
      <c r="B11" s="6">
        <v>168253411</v>
      </c>
      <c r="C11" s="6">
        <v>31856859</v>
      </c>
      <c r="D11" s="23">
        <v>185387848</v>
      </c>
      <c r="E11" s="24">
        <v>193010760</v>
      </c>
      <c r="F11" s="6">
        <v>187530775</v>
      </c>
      <c r="G11" s="25">
        <v>187530775</v>
      </c>
      <c r="H11" s="26">
        <v>319678</v>
      </c>
      <c r="I11" s="24">
        <v>178877505</v>
      </c>
      <c r="J11" s="6">
        <v>190375167</v>
      </c>
      <c r="K11" s="25">
        <v>202513500</v>
      </c>
    </row>
    <row r="12" spans="1:11" ht="13.5">
      <c r="A12" s="22" t="s">
        <v>24</v>
      </c>
      <c r="B12" s="6">
        <v>11630005</v>
      </c>
      <c r="C12" s="6">
        <v>1955751</v>
      </c>
      <c r="D12" s="23">
        <v>17398102</v>
      </c>
      <c r="E12" s="24">
        <v>16500000</v>
      </c>
      <c r="F12" s="6">
        <v>16500000</v>
      </c>
      <c r="G12" s="25">
        <v>16500000</v>
      </c>
      <c r="H12" s="26">
        <v>0</v>
      </c>
      <c r="I12" s="24">
        <v>17730665</v>
      </c>
      <c r="J12" s="6">
        <v>18883157</v>
      </c>
      <c r="K12" s="25">
        <v>20110563</v>
      </c>
    </row>
    <row r="13" spans="1:11" ht="13.5">
      <c r="A13" s="22" t="s">
        <v>98</v>
      </c>
      <c r="B13" s="6">
        <v>63543798</v>
      </c>
      <c r="C13" s="6">
        <v>6366932</v>
      </c>
      <c r="D13" s="23">
        <v>36101566</v>
      </c>
      <c r="E13" s="24">
        <v>50123000</v>
      </c>
      <c r="F13" s="6">
        <v>30000000</v>
      </c>
      <c r="G13" s="25">
        <v>30000000</v>
      </c>
      <c r="H13" s="26">
        <v>0</v>
      </c>
      <c r="I13" s="24">
        <v>30200000</v>
      </c>
      <c r="J13" s="6">
        <v>31861001</v>
      </c>
      <c r="K13" s="25">
        <v>33613357</v>
      </c>
    </row>
    <row r="14" spans="1:11" ht="13.5">
      <c r="A14" s="22" t="s">
        <v>25</v>
      </c>
      <c r="B14" s="6">
        <v>22386476</v>
      </c>
      <c r="C14" s="6">
        <v>865659</v>
      </c>
      <c r="D14" s="23">
        <v>63977015</v>
      </c>
      <c r="E14" s="24">
        <v>0</v>
      </c>
      <c r="F14" s="6">
        <v>0</v>
      </c>
      <c r="G14" s="25">
        <v>0</v>
      </c>
      <c r="H14" s="26">
        <v>396911</v>
      </c>
      <c r="I14" s="24">
        <v>412000</v>
      </c>
      <c r="J14" s="6">
        <v>434660</v>
      </c>
      <c r="K14" s="25">
        <v>458566</v>
      </c>
    </row>
    <row r="15" spans="1:11" ht="13.5">
      <c r="A15" s="22" t="s">
        <v>26</v>
      </c>
      <c r="B15" s="6">
        <v>123065329</v>
      </c>
      <c r="C15" s="6">
        <v>24497989</v>
      </c>
      <c r="D15" s="23">
        <v>154970836</v>
      </c>
      <c r="E15" s="24">
        <v>130154200</v>
      </c>
      <c r="F15" s="6">
        <v>108800001</v>
      </c>
      <c r="G15" s="25">
        <v>108800001</v>
      </c>
      <c r="H15" s="26">
        <v>11711720</v>
      </c>
      <c r="I15" s="24">
        <v>191782887</v>
      </c>
      <c r="J15" s="6">
        <v>200111733</v>
      </c>
      <c r="K15" s="25">
        <v>213820704</v>
      </c>
    </row>
    <row r="16" spans="1:11" ht="13.5">
      <c r="A16" s="22" t="s">
        <v>21</v>
      </c>
      <c r="B16" s="6">
        <v>0</v>
      </c>
      <c r="C16" s="6">
        <v>270982</v>
      </c>
      <c r="D16" s="23">
        <v>166702</v>
      </c>
      <c r="E16" s="24">
        <v>5000000</v>
      </c>
      <c r="F16" s="6">
        <v>0</v>
      </c>
      <c r="G16" s="25">
        <v>0</v>
      </c>
      <c r="H16" s="26">
        <v>3164664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83332333</v>
      </c>
      <c r="C17" s="6">
        <v>15000121</v>
      </c>
      <c r="D17" s="23">
        <v>53104543</v>
      </c>
      <c r="E17" s="24">
        <v>73740392</v>
      </c>
      <c r="F17" s="6">
        <v>281434090</v>
      </c>
      <c r="G17" s="25">
        <v>281434090</v>
      </c>
      <c r="H17" s="26">
        <v>38090126</v>
      </c>
      <c r="I17" s="24">
        <v>188327588</v>
      </c>
      <c r="J17" s="6">
        <v>197833061</v>
      </c>
      <c r="K17" s="25">
        <v>209991535</v>
      </c>
    </row>
    <row r="18" spans="1:11" ht="13.5">
      <c r="A18" s="33" t="s">
        <v>28</v>
      </c>
      <c r="B18" s="34">
        <f>SUM(B11:B17)</f>
        <v>472211352</v>
      </c>
      <c r="C18" s="35">
        <f aca="true" t="shared" si="1" ref="C18:K18">SUM(C11:C17)</f>
        <v>80814293</v>
      </c>
      <c r="D18" s="36">
        <f t="shared" si="1"/>
        <v>511106612</v>
      </c>
      <c r="E18" s="34">
        <f t="shared" si="1"/>
        <v>468528352</v>
      </c>
      <c r="F18" s="35">
        <f t="shared" si="1"/>
        <v>624264866</v>
      </c>
      <c r="G18" s="37">
        <f t="shared" si="1"/>
        <v>624264866</v>
      </c>
      <c r="H18" s="38">
        <f t="shared" si="1"/>
        <v>53683099</v>
      </c>
      <c r="I18" s="34">
        <f t="shared" si="1"/>
        <v>607330645</v>
      </c>
      <c r="J18" s="35">
        <f t="shared" si="1"/>
        <v>639498779</v>
      </c>
      <c r="K18" s="37">
        <f t="shared" si="1"/>
        <v>680508225</v>
      </c>
    </row>
    <row r="19" spans="1:11" ht="13.5">
      <c r="A19" s="33" t="s">
        <v>29</v>
      </c>
      <c r="B19" s="39">
        <f>+B10-B18</f>
        <v>-51404224</v>
      </c>
      <c r="C19" s="40">
        <f aca="true" t="shared" si="2" ref="C19:K19">+C10-C18</f>
        <v>57728782</v>
      </c>
      <c r="D19" s="41">
        <f t="shared" si="2"/>
        <v>5030118</v>
      </c>
      <c r="E19" s="39">
        <f t="shared" si="2"/>
        <v>54050212</v>
      </c>
      <c r="F19" s="40">
        <f t="shared" si="2"/>
        <v>-58681848</v>
      </c>
      <c r="G19" s="42">
        <f t="shared" si="2"/>
        <v>-58681848</v>
      </c>
      <c r="H19" s="43">
        <f t="shared" si="2"/>
        <v>1633240832</v>
      </c>
      <c r="I19" s="39">
        <f t="shared" si="2"/>
        <v>-75527140</v>
      </c>
      <c r="J19" s="40">
        <f t="shared" si="2"/>
        <v>-20198582</v>
      </c>
      <c r="K19" s="42">
        <f t="shared" si="2"/>
        <v>-23774773</v>
      </c>
    </row>
    <row r="20" spans="1:11" ht="25.5">
      <c r="A20" s="44" t="s">
        <v>30</v>
      </c>
      <c r="B20" s="45">
        <v>52908982</v>
      </c>
      <c r="C20" s="46">
        <v>-31030217</v>
      </c>
      <c r="D20" s="47">
        <v>40211847</v>
      </c>
      <c r="E20" s="45">
        <v>46540000</v>
      </c>
      <c r="F20" s="46">
        <v>75961098</v>
      </c>
      <c r="G20" s="48">
        <v>75961098</v>
      </c>
      <c r="H20" s="49">
        <v>57123795</v>
      </c>
      <c r="I20" s="45">
        <v>46612000</v>
      </c>
      <c r="J20" s="46">
        <v>44626300</v>
      </c>
      <c r="K20" s="48">
        <v>47019050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26613857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1504758</v>
      </c>
      <c r="C22" s="58">
        <f aca="true" t="shared" si="3" ref="C22:K22">SUM(C19:C21)</f>
        <v>26698565</v>
      </c>
      <c r="D22" s="59">
        <f t="shared" si="3"/>
        <v>45241965</v>
      </c>
      <c r="E22" s="57">
        <f t="shared" si="3"/>
        <v>100590212</v>
      </c>
      <c r="F22" s="58">
        <f t="shared" si="3"/>
        <v>17279250</v>
      </c>
      <c r="G22" s="60">
        <f t="shared" si="3"/>
        <v>17279250</v>
      </c>
      <c r="H22" s="61">
        <f t="shared" si="3"/>
        <v>1690364627</v>
      </c>
      <c r="I22" s="57">
        <f t="shared" si="3"/>
        <v>-2301283</v>
      </c>
      <c r="J22" s="58">
        <f t="shared" si="3"/>
        <v>24427718</v>
      </c>
      <c r="K22" s="60">
        <f t="shared" si="3"/>
        <v>23244277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1504758</v>
      </c>
      <c r="C24" s="40">
        <f aca="true" t="shared" si="4" ref="C24:K24">SUM(C22:C23)</f>
        <v>26698565</v>
      </c>
      <c r="D24" s="41">
        <f t="shared" si="4"/>
        <v>45241965</v>
      </c>
      <c r="E24" s="39">
        <f t="shared" si="4"/>
        <v>100590212</v>
      </c>
      <c r="F24" s="40">
        <f t="shared" si="4"/>
        <v>17279250</v>
      </c>
      <c r="G24" s="42">
        <f t="shared" si="4"/>
        <v>17279250</v>
      </c>
      <c r="H24" s="43">
        <f t="shared" si="4"/>
        <v>1690364627</v>
      </c>
      <c r="I24" s="39">
        <f t="shared" si="4"/>
        <v>-2301283</v>
      </c>
      <c r="J24" s="40">
        <f t="shared" si="4"/>
        <v>24427718</v>
      </c>
      <c r="K24" s="42">
        <f t="shared" si="4"/>
        <v>23244277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80506697</v>
      </c>
      <c r="C27" s="7">
        <v>78600178</v>
      </c>
      <c r="D27" s="69">
        <v>469477406</v>
      </c>
      <c r="E27" s="70">
        <v>49540000</v>
      </c>
      <c r="F27" s="7">
        <v>74861098</v>
      </c>
      <c r="G27" s="71">
        <v>74861098</v>
      </c>
      <c r="H27" s="72">
        <v>15378968</v>
      </c>
      <c r="I27" s="70">
        <v>77956207</v>
      </c>
      <c r="J27" s="7">
        <v>51448120</v>
      </c>
      <c r="K27" s="71">
        <v>54257821</v>
      </c>
    </row>
    <row r="28" spans="1:11" ht="13.5">
      <c r="A28" s="73" t="s">
        <v>34</v>
      </c>
      <c r="B28" s="6">
        <v>80506697</v>
      </c>
      <c r="C28" s="6">
        <v>3348911</v>
      </c>
      <c r="D28" s="23">
        <v>469477406</v>
      </c>
      <c r="E28" s="24">
        <v>46540000</v>
      </c>
      <c r="F28" s="6">
        <v>71861098</v>
      </c>
      <c r="G28" s="25">
        <v>71861098</v>
      </c>
      <c r="H28" s="26">
        <v>0</v>
      </c>
      <c r="I28" s="24">
        <v>71632207</v>
      </c>
      <c r="J28" s="6">
        <v>44776300</v>
      </c>
      <c r="K28" s="25">
        <v>47219051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3000000</v>
      </c>
      <c r="F31" s="6">
        <v>3000000</v>
      </c>
      <c r="G31" s="25">
        <v>3000000</v>
      </c>
      <c r="H31" s="26">
        <v>0</v>
      </c>
      <c r="I31" s="24">
        <v>6324000</v>
      </c>
      <c r="J31" s="6">
        <v>6671820</v>
      </c>
      <c r="K31" s="25">
        <v>7038770</v>
      </c>
    </row>
    <row r="32" spans="1:11" ht="13.5">
      <c r="A32" s="33" t="s">
        <v>37</v>
      </c>
      <c r="B32" s="7">
        <f>SUM(B28:B31)</f>
        <v>80506697</v>
      </c>
      <c r="C32" s="7">
        <f aca="true" t="shared" si="5" ref="C32:K32">SUM(C28:C31)</f>
        <v>3348911</v>
      </c>
      <c r="D32" s="69">
        <f t="shared" si="5"/>
        <v>469477406</v>
      </c>
      <c r="E32" s="70">
        <f t="shared" si="5"/>
        <v>49540000</v>
      </c>
      <c r="F32" s="7">
        <f t="shared" si="5"/>
        <v>74861098</v>
      </c>
      <c r="G32" s="71">
        <f t="shared" si="5"/>
        <v>74861098</v>
      </c>
      <c r="H32" s="72">
        <f t="shared" si="5"/>
        <v>0</v>
      </c>
      <c r="I32" s="70">
        <f t="shared" si="5"/>
        <v>77956207</v>
      </c>
      <c r="J32" s="7">
        <f t="shared" si="5"/>
        <v>51448120</v>
      </c>
      <c r="K32" s="71">
        <f t="shared" si="5"/>
        <v>54257821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254979649</v>
      </c>
      <c r="C35" s="6">
        <v>471132089</v>
      </c>
      <c r="D35" s="23">
        <v>235319199</v>
      </c>
      <c r="E35" s="24">
        <v>612</v>
      </c>
      <c r="F35" s="6">
        <v>779533942</v>
      </c>
      <c r="G35" s="25">
        <v>779533942</v>
      </c>
      <c r="H35" s="26">
        <v>1855709781</v>
      </c>
      <c r="I35" s="24">
        <v>136366934</v>
      </c>
      <c r="J35" s="6">
        <v>131086473</v>
      </c>
      <c r="K35" s="25">
        <v>138165141</v>
      </c>
    </row>
    <row r="36" spans="1:11" ht="13.5">
      <c r="A36" s="22" t="s">
        <v>40</v>
      </c>
      <c r="B36" s="6">
        <v>984953726</v>
      </c>
      <c r="C36" s="6">
        <v>248584463</v>
      </c>
      <c r="D36" s="23">
        <v>469477406</v>
      </c>
      <c r="E36" s="24">
        <v>49540000</v>
      </c>
      <c r="F36" s="6">
        <v>1114541975</v>
      </c>
      <c r="G36" s="25">
        <v>1114541975</v>
      </c>
      <c r="H36" s="26">
        <v>15378968</v>
      </c>
      <c r="I36" s="24">
        <v>1552414699</v>
      </c>
      <c r="J36" s="6">
        <v>1581101086</v>
      </c>
      <c r="K36" s="25">
        <v>1634802955</v>
      </c>
    </row>
    <row r="37" spans="1:11" ht="13.5">
      <c r="A37" s="22" t="s">
        <v>41</v>
      </c>
      <c r="B37" s="6">
        <v>459450510</v>
      </c>
      <c r="C37" s="6">
        <v>174885747</v>
      </c>
      <c r="D37" s="23">
        <v>-166190862</v>
      </c>
      <c r="E37" s="24">
        <v>-2448</v>
      </c>
      <c r="F37" s="6">
        <v>661975378</v>
      </c>
      <c r="G37" s="25">
        <v>661975378</v>
      </c>
      <c r="H37" s="26">
        <v>180724122</v>
      </c>
      <c r="I37" s="24">
        <v>286519268</v>
      </c>
      <c r="J37" s="6">
        <v>302072308</v>
      </c>
      <c r="K37" s="25">
        <v>317965212</v>
      </c>
    </row>
    <row r="38" spans="1:11" ht="13.5">
      <c r="A38" s="22" t="s">
        <v>42</v>
      </c>
      <c r="B38" s="6">
        <v>25696000</v>
      </c>
      <c r="C38" s="6">
        <v>26413101</v>
      </c>
      <c r="D38" s="23">
        <v>0</v>
      </c>
      <c r="E38" s="24">
        <v>0</v>
      </c>
      <c r="F38" s="6">
        <v>38765966</v>
      </c>
      <c r="G38" s="25">
        <v>38765966</v>
      </c>
      <c r="H38" s="26">
        <v>0</v>
      </c>
      <c r="I38" s="24">
        <v>31404350</v>
      </c>
      <c r="J38" s="6">
        <v>33100185</v>
      </c>
      <c r="K38" s="25">
        <v>34887595</v>
      </c>
    </row>
    <row r="39" spans="1:11" ht="13.5">
      <c r="A39" s="22" t="s">
        <v>43</v>
      </c>
      <c r="B39" s="6">
        <v>754786865</v>
      </c>
      <c r="C39" s="6">
        <v>491719139</v>
      </c>
      <c r="D39" s="23">
        <v>825745502</v>
      </c>
      <c r="E39" s="24">
        <v>0</v>
      </c>
      <c r="F39" s="6">
        <v>3986952160</v>
      </c>
      <c r="G39" s="25">
        <v>3986952160</v>
      </c>
      <c r="H39" s="26">
        <v>0</v>
      </c>
      <c r="I39" s="24">
        <v>1373159298</v>
      </c>
      <c r="J39" s="6">
        <v>1352587348</v>
      </c>
      <c r="K39" s="25">
        <v>1396871012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84751378</v>
      </c>
      <c r="C42" s="6">
        <v>0</v>
      </c>
      <c r="D42" s="23">
        <v>0</v>
      </c>
      <c r="E42" s="24">
        <v>-612</v>
      </c>
      <c r="F42" s="6">
        <v>472056711</v>
      </c>
      <c r="G42" s="25">
        <v>472056711</v>
      </c>
      <c r="H42" s="26">
        <v>-28268718</v>
      </c>
      <c r="I42" s="24">
        <v>446583301</v>
      </c>
      <c r="J42" s="6">
        <v>448347706</v>
      </c>
      <c r="K42" s="25">
        <v>469514119</v>
      </c>
    </row>
    <row r="43" spans="1:11" ht="13.5">
      <c r="A43" s="22" t="s">
        <v>46</v>
      </c>
      <c r="B43" s="6">
        <v>-78879951</v>
      </c>
      <c r="C43" s="6">
        <v>22821410</v>
      </c>
      <c r="D43" s="23">
        <v>0</v>
      </c>
      <c r="E43" s="24">
        <v>0</v>
      </c>
      <c r="F43" s="6">
        <v>-77961098</v>
      </c>
      <c r="G43" s="25">
        <v>-77961098</v>
      </c>
      <c r="H43" s="26">
        <v>358113</v>
      </c>
      <c r="I43" s="24">
        <v>-111717525</v>
      </c>
      <c r="J43" s="6">
        <v>-6032745</v>
      </c>
      <c r="K43" s="25">
        <v>-6358515</v>
      </c>
    </row>
    <row r="44" spans="1:11" ht="13.5">
      <c r="A44" s="22" t="s">
        <v>47</v>
      </c>
      <c r="B44" s="6">
        <v>0</v>
      </c>
      <c r="C44" s="6">
        <v>1510104</v>
      </c>
      <c r="D44" s="23">
        <v>0</v>
      </c>
      <c r="E44" s="24">
        <v>0</v>
      </c>
      <c r="F44" s="6">
        <v>7128716</v>
      </c>
      <c r="G44" s="25">
        <v>7128716</v>
      </c>
      <c r="H44" s="26">
        <v>0</v>
      </c>
      <c r="I44" s="24">
        <v>0</v>
      </c>
      <c r="J44" s="6">
        <v>384951</v>
      </c>
      <c r="K44" s="25">
        <v>405737</v>
      </c>
    </row>
    <row r="45" spans="1:11" ht="13.5">
      <c r="A45" s="33" t="s">
        <v>48</v>
      </c>
      <c r="B45" s="7">
        <v>69903776</v>
      </c>
      <c r="C45" s="7">
        <v>28367737</v>
      </c>
      <c r="D45" s="69">
        <v>0</v>
      </c>
      <c r="E45" s="70">
        <v>-612</v>
      </c>
      <c r="F45" s="7">
        <v>428886291</v>
      </c>
      <c r="G45" s="71">
        <v>428886291</v>
      </c>
      <c r="H45" s="72">
        <v>-27910605</v>
      </c>
      <c r="I45" s="70">
        <v>337865776</v>
      </c>
      <c r="J45" s="7">
        <v>442699912</v>
      </c>
      <c r="K45" s="71">
        <v>463561341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66650284</v>
      </c>
      <c r="C48" s="6">
        <v>10458040</v>
      </c>
      <c r="D48" s="23">
        <v>1</v>
      </c>
      <c r="E48" s="24">
        <v>612</v>
      </c>
      <c r="F48" s="6">
        <v>54200408</v>
      </c>
      <c r="G48" s="25">
        <v>54200408</v>
      </c>
      <c r="H48" s="26">
        <v>209271796</v>
      </c>
      <c r="I48" s="24">
        <v>3000000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248089851.99672332</v>
      </c>
      <c r="C49" s="6">
        <f aca="true" t="shared" si="6" ref="C49:K49">+C75</f>
        <v>131935331</v>
      </c>
      <c r="D49" s="23">
        <f t="shared" si="6"/>
        <v>-166190862</v>
      </c>
      <c r="E49" s="24">
        <f t="shared" si="6"/>
        <v>-2448</v>
      </c>
      <c r="F49" s="6">
        <f t="shared" si="6"/>
        <v>89797989.36550874</v>
      </c>
      <c r="G49" s="25">
        <f t="shared" si="6"/>
        <v>89797989.36550874</v>
      </c>
      <c r="H49" s="26">
        <f t="shared" si="6"/>
        <v>180724122</v>
      </c>
      <c r="I49" s="24">
        <f t="shared" si="6"/>
        <v>82835361.64502776</v>
      </c>
      <c r="J49" s="6">
        <f t="shared" si="6"/>
        <v>112235532.50833377</v>
      </c>
      <c r="K49" s="25">
        <f t="shared" si="6"/>
        <v>120374301.44537827</v>
      </c>
    </row>
    <row r="50" spans="1:11" ht="13.5">
      <c r="A50" s="33" t="s">
        <v>52</v>
      </c>
      <c r="B50" s="7">
        <f>+B48-B49</f>
        <v>-181439567.99672332</v>
      </c>
      <c r="C50" s="7">
        <f aca="true" t="shared" si="7" ref="C50:K50">+C48-C49</f>
        <v>-121477291</v>
      </c>
      <c r="D50" s="69">
        <f t="shared" si="7"/>
        <v>166190863</v>
      </c>
      <c r="E50" s="70">
        <f t="shared" si="7"/>
        <v>3060</v>
      </c>
      <c r="F50" s="7">
        <f t="shared" si="7"/>
        <v>-35597581.365508735</v>
      </c>
      <c r="G50" s="71">
        <f t="shared" si="7"/>
        <v>-35597581.365508735</v>
      </c>
      <c r="H50" s="72">
        <f t="shared" si="7"/>
        <v>28547674</v>
      </c>
      <c r="I50" s="70">
        <f t="shared" si="7"/>
        <v>-79835361.64502776</v>
      </c>
      <c r="J50" s="7">
        <f t="shared" si="7"/>
        <v>-112235532.50833377</v>
      </c>
      <c r="K50" s="71">
        <f t="shared" si="7"/>
        <v>-120374301.44537827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984953726</v>
      </c>
      <c r="C53" s="6">
        <v>271380435</v>
      </c>
      <c r="D53" s="23">
        <v>469477406</v>
      </c>
      <c r="E53" s="24">
        <v>49540000</v>
      </c>
      <c r="F53" s="6">
        <v>1114035181</v>
      </c>
      <c r="G53" s="25">
        <v>1114035181</v>
      </c>
      <c r="H53" s="26">
        <v>15378968</v>
      </c>
      <c r="I53" s="24">
        <v>1440697174</v>
      </c>
      <c r="J53" s="6">
        <v>1463350816</v>
      </c>
      <c r="K53" s="25">
        <v>1510694170</v>
      </c>
    </row>
    <row r="54" spans="1:11" ht="13.5">
      <c r="A54" s="22" t="s">
        <v>55</v>
      </c>
      <c r="B54" s="6">
        <v>63543798</v>
      </c>
      <c r="C54" s="6">
        <v>0</v>
      </c>
      <c r="D54" s="23">
        <v>36101566</v>
      </c>
      <c r="E54" s="24">
        <v>50123000</v>
      </c>
      <c r="F54" s="6">
        <v>30000000</v>
      </c>
      <c r="G54" s="25">
        <v>30000000</v>
      </c>
      <c r="H54" s="26">
        <v>0</v>
      </c>
      <c r="I54" s="24">
        <v>30200000</v>
      </c>
      <c r="J54" s="6">
        <v>31861001</v>
      </c>
      <c r="K54" s="25">
        <v>33613357</v>
      </c>
    </row>
    <row r="55" spans="1:11" ht="13.5">
      <c r="A55" s="22" t="s">
        <v>56</v>
      </c>
      <c r="B55" s="6">
        <v>0</v>
      </c>
      <c r="C55" s="6">
        <v>-5145447</v>
      </c>
      <c r="D55" s="23">
        <v>0</v>
      </c>
      <c r="E55" s="24">
        <v>0</v>
      </c>
      <c r="F55" s="6">
        <v>25421098</v>
      </c>
      <c r="G55" s="25">
        <v>25421098</v>
      </c>
      <c r="H55" s="26">
        <v>2355390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8354800</v>
      </c>
      <c r="C56" s="6">
        <v>1490002</v>
      </c>
      <c r="D56" s="23">
        <v>0</v>
      </c>
      <c r="E56" s="24">
        <v>7918000</v>
      </c>
      <c r="F56" s="6">
        <v>7918000</v>
      </c>
      <c r="G56" s="25">
        <v>7918000</v>
      </c>
      <c r="H56" s="26">
        <v>5900574</v>
      </c>
      <c r="I56" s="24">
        <v>5030100</v>
      </c>
      <c r="J56" s="6">
        <v>5306756</v>
      </c>
      <c r="K56" s="25">
        <v>5598628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5000000</v>
      </c>
      <c r="F59" s="6">
        <v>5000000</v>
      </c>
      <c r="G59" s="25">
        <v>5000000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18000</v>
      </c>
      <c r="C63" s="98">
        <v>18000</v>
      </c>
      <c r="D63" s="99">
        <v>0</v>
      </c>
      <c r="E63" s="97">
        <v>18000</v>
      </c>
      <c r="F63" s="98">
        <v>18000</v>
      </c>
      <c r="G63" s="99">
        <v>18000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0.994742077301154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0.7398158025702379</v>
      </c>
      <c r="G70" s="5">
        <f t="shared" si="8"/>
        <v>0.7398158025702379</v>
      </c>
      <c r="H70" s="5">
        <f t="shared" si="8"/>
        <v>0</v>
      </c>
      <c r="I70" s="5">
        <f t="shared" si="8"/>
        <v>0.6831116470008196</v>
      </c>
      <c r="J70" s="5">
        <f t="shared" si="8"/>
        <v>0.6098450781988226</v>
      </c>
      <c r="K70" s="5">
        <f t="shared" si="8"/>
        <v>0.6001629555736812</v>
      </c>
    </row>
    <row r="71" spans="1:11" ht="12.75" hidden="1">
      <c r="A71" s="2" t="s">
        <v>103</v>
      </c>
      <c r="B71" s="2">
        <f>+B83</f>
        <v>291307065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275492613</v>
      </c>
      <c r="G71" s="2">
        <f t="shared" si="9"/>
        <v>275492613</v>
      </c>
      <c r="H71" s="2">
        <f t="shared" si="9"/>
        <v>0</v>
      </c>
      <c r="I71" s="2">
        <f t="shared" si="9"/>
        <v>230072444</v>
      </c>
      <c r="J71" s="2">
        <f t="shared" si="9"/>
        <v>250823231</v>
      </c>
      <c r="K71" s="2">
        <f t="shared" si="9"/>
        <v>261145744</v>
      </c>
    </row>
    <row r="72" spans="1:11" ht="12.75" hidden="1">
      <c r="A72" s="2" t="s">
        <v>104</v>
      </c>
      <c r="B72" s="2">
        <f>+B77</f>
        <v>292846831</v>
      </c>
      <c r="C72" s="2">
        <f aca="true" t="shared" si="10" ref="C72:K72">+C77</f>
        <v>81053917</v>
      </c>
      <c r="D72" s="2">
        <f t="shared" si="10"/>
        <v>345076968</v>
      </c>
      <c r="E72" s="2">
        <f t="shared" si="10"/>
        <v>334375552</v>
      </c>
      <c r="F72" s="2">
        <f t="shared" si="10"/>
        <v>372380006</v>
      </c>
      <c r="G72" s="2">
        <f t="shared" si="10"/>
        <v>372380006</v>
      </c>
      <c r="H72" s="2">
        <f t="shared" si="10"/>
        <v>1429949641</v>
      </c>
      <c r="I72" s="2">
        <f t="shared" si="10"/>
        <v>336800646</v>
      </c>
      <c r="J72" s="2">
        <f t="shared" si="10"/>
        <v>411290080</v>
      </c>
      <c r="K72" s="2">
        <f t="shared" si="10"/>
        <v>435124730</v>
      </c>
    </row>
    <row r="73" spans="1:11" ht="12.75" hidden="1">
      <c r="A73" s="2" t="s">
        <v>105</v>
      </c>
      <c r="B73" s="2">
        <f>+B74</f>
        <v>183498110.16666675</v>
      </c>
      <c r="C73" s="2">
        <f aca="true" t="shared" si="11" ref="C73:K73">+(C78+C80+C81+C82)-(B78+B80+B81+B82)</f>
        <v>256088328</v>
      </c>
      <c r="D73" s="2">
        <f t="shared" si="11"/>
        <v>-207349601</v>
      </c>
      <c r="E73" s="2">
        <f t="shared" si="11"/>
        <v>-235246223</v>
      </c>
      <c r="F73" s="2">
        <f>+(F78+F80+F81+F82)-(D78+D80+D81+D82)</f>
        <v>486443573</v>
      </c>
      <c r="G73" s="2">
        <f>+(G78+G80+G81+G82)-(D78+D80+D81+D82)</f>
        <v>486443573</v>
      </c>
      <c r="H73" s="2">
        <f>+(H78+H80+H81+H82)-(D78+D80+D81+D82)</f>
        <v>1411191762</v>
      </c>
      <c r="I73" s="2">
        <f>+(I78+I80+I81+I82)-(E78+E80+E81+E82)</f>
        <v>243262589</v>
      </c>
      <c r="J73" s="2">
        <f t="shared" si="11"/>
        <v>3752285</v>
      </c>
      <c r="K73" s="2">
        <f t="shared" si="11"/>
        <v>13338803</v>
      </c>
    </row>
    <row r="74" spans="1:11" ht="12.75" hidden="1">
      <c r="A74" s="2" t="s">
        <v>106</v>
      </c>
      <c r="B74" s="2">
        <f>+TREND(C74:E74)</f>
        <v>183498110.16666675</v>
      </c>
      <c r="C74" s="2">
        <f>+C73</f>
        <v>256088328</v>
      </c>
      <c r="D74" s="2">
        <f aca="true" t="shared" si="12" ref="D74:K74">+D73</f>
        <v>-207349601</v>
      </c>
      <c r="E74" s="2">
        <f t="shared" si="12"/>
        <v>-235246223</v>
      </c>
      <c r="F74" s="2">
        <f t="shared" si="12"/>
        <v>486443573</v>
      </c>
      <c r="G74" s="2">
        <f t="shared" si="12"/>
        <v>486443573</v>
      </c>
      <c r="H74" s="2">
        <f t="shared" si="12"/>
        <v>1411191762</v>
      </c>
      <c r="I74" s="2">
        <f t="shared" si="12"/>
        <v>243262589</v>
      </c>
      <c r="J74" s="2">
        <f t="shared" si="12"/>
        <v>3752285</v>
      </c>
      <c r="K74" s="2">
        <f t="shared" si="12"/>
        <v>13338803</v>
      </c>
    </row>
    <row r="75" spans="1:11" ht="12.75" hidden="1">
      <c r="A75" s="2" t="s">
        <v>107</v>
      </c>
      <c r="B75" s="2">
        <f>+B84-(((B80+B81+B78)*B70)-B79)</f>
        <v>248089851.99672332</v>
      </c>
      <c r="C75" s="2">
        <f aca="true" t="shared" si="13" ref="C75:K75">+C84-(((C80+C81+C78)*C70)-C79)</f>
        <v>131935331</v>
      </c>
      <c r="D75" s="2">
        <f t="shared" si="13"/>
        <v>-166190862</v>
      </c>
      <c r="E75" s="2">
        <f t="shared" si="13"/>
        <v>-2448</v>
      </c>
      <c r="F75" s="2">
        <f t="shared" si="13"/>
        <v>89797989.36550874</v>
      </c>
      <c r="G75" s="2">
        <f t="shared" si="13"/>
        <v>89797989.36550874</v>
      </c>
      <c r="H75" s="2">
        <f t="shared" si="13"/>
        <v>180724122</v>
      </c>
      <c r="I75" s="2">
        <f t="shared" si="13"/>
        <v>82835361.64502776</v>
      </c>
      <c r="J75" s="2">
        <f t="shared" si="13"/>
        <v>112235532.50833377</v>
      </c>
      <c r="K75" s="2">
        <f t="shared" si="13"/>
        <v>120374301.44537827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292846831</v>
      </c>
      <c r="C77" s="3">
        <v>81053917</v>
      </c>
      <c r="D77" s="3">
        <v>345076968</v>
      </c>
      <c r="E77" s="3">
        <v>334375552</v>
      </c>
      <c r="F77" s="3">
        <v>372380006</v>
      </c>
      <c r="G77" s="3">
        <v>372380006</v>
      </c>
      <c r="H77" s="3">
        <v>1429949641</v>
      </c>
      <c r="I77" s="3">
        <v>336800646</v>
      </c>
      <c r="J77" s="3">
        <v>411290080</v>
      </c>
      <c r="K77" s="3">
        <v>435124730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111717525</v>
      </c>
      <c r="J78" s="3">
        <v>117750270</v>
      </c>
      <c r="K78" s="3">
        <v>124108785</v>
      </c>
    </row>
    <row r="79" spans="1:11" ht="12.75" hidden="1">
      <c r="A79" s="1" t="s">
        <v>68</v>
      </c>
      <c r="B79" s="3">
        <v>433616706</v>
      </c>
      <c r="C79" s="3">
        <v>131935331</v>
      </c>
      <c r="D79" s="3">
        <v>-166190862</v>
      </c>
      <c r="E79" s="3">
        <v>-2448</v>
      </c>
      <c r="F79" s="3">
        <v>623715505</v>
      </c>
      <c r="G79" s="3">
        <v>623715505</v>
      </c>
      <c r="H79" s="3">
        <v>180724122</v>
      </c>
      <c r="I79" s="3">
        <v>247986202</v>
      </c>
      <c r="J79" s="3">
        <v>261458457</v>
      </c>
      <c r="K79" s="3">
        <v>275158214</v>
      </c>
    </row>
    <row r="80" spans="1:11" ht="12.75" hidden="1">
      <c r="A80" s="1" t="s">
        <v>69</v>
      </c>
      <c r="B80" s="3">
        <v>152224803</v>
      </c>
      <c r="C80" s="3">
        <v>391344136</v>
      </c>
      <c r="D80" s="3">
        <v>100990628</v>
      </c>
      <c r="E80" s="3">
        <v>0</v>
      </c>
      <c r="F80" s="3">
        <v>680614263</v>
      </c>
      <c r="G80" s="3">
        <v>680614263</v>
      </c>
      <c r="H80" s="3">
        <v>1649312306</v>
      </c>
      <c r="I80" s="3">
        <v>95762371</v>
      </c>
      <c r="J80" s="3">
        <v>92656926</v>
      </c>
      <c r="K80" s="3">
        <v>97660400</v>
      </c>
    </row>
    <row r="81" spans="1:11" ht="12.75" hidden="1">
      <c r="A81" s="1" t="s">
        <v>70</v>
      </c>
      <c r="B81" s="3">
        <v>34282693</v>
      </c>
      <c r="C81" s="3">
        <v>74047660</v>
      </c>
      <c r="D81" s="3">
        <v>134255595</v>
      </c>
      <c r="E81" s="3">
        <v>0</v>
      </c>
      <c r="F81" s="3">
        <v>41075533</v>
      </c>
      <c r="G81" s="3">
        <v>41075533</v>
      </c>
      <c r="H81" s="3">
        <v>-2874321</v>
      </c>
      <c r="I81" s="3">
        <v>34282693</v>
      </c>
      <c r="J81" s="3">
        <v>34282693</v>
      </c>
      <c r="K81" s="3">
        <v>36133958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1500000</v>
      </c>
      <c r="J82" s="3">
        <v>2324985</v>
      </c>
      <c r="K82" s="3">
        <v>2450534</v>
      </c>
    </row>
    <row r="83" spans="1:11" ht="12.75" hidden="1">
      <c r="A83" s="1" t="s">
        <v>72</v>
      </c>
      <c r="B83" s="3">
        <v>291307065</v>
      </c>
      <c r="C83" s="3">
        <v>0</v>
      </c>
      <c r="D83" s="3">
        <v>0</v>
      </c>
      <c r="E83" s="3">
        <v>0</v>
      </c>
      <c r="F83" s="3">
        <v>275492613</v>
      </c>
      <c r="G83" s="3">
        <v>275492613</v>
      </c>
      <c r="H83" s="3">
        <v>0</v>
      </c>
      <c r="I83" s="3">
        <v>230072444</v>
      </c>
      <c r="J83" s="3">
        <v>250823231</v>
      </c>
      <c r="K83" s="3">
        <v>261145744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40473071</v>
      </c>
      <c r="C5" s="6">
        <v>34942216</v>
      </c>
      <c r="D5" s="23">
        <v>28977734</v>
      </c>
      <c r="E5" s="24">
        <v>65046190</v>
      </c>
      <c r="F5" s="6">
        <v>68931629</v>
      </c>
      <c r="G5" s="25">
        <v>68931629</v>
      </c>
      <c r="H5" s="26">
        <v>34942216</v>
      </c>
      <c r="I5" s="24">
        <v>68931629</v>
      </c>
      <c r="J5" s="6">
        <v>68931629</v>
      </c>
      <c r="K5" s="25">
        <v>68931629</v>
      </c>
    </row>
    <row r="6" spans="1:11" ht="13.5">
      <c r="A6" s="22" t="s">
        <v>19</v>
      </c>
      <c r="B6" s="6">
        <v>67985005</v>
      </c>
      <c r="C6" s="6">
        <v>1213189397</v>
      </c>
      <c r="D6" s="23">
        <v>79355934</v>
      </c>
      <c r="E6" s="24">
        <v>129925021</v>
      </c>
      <c r="F6" s="6">
        <v>129999985</v>
      </c>
      <c r="G6" s="25">
        <v>129999985</v>
      </c>
      <c r="H6" s="26">
        <v>67052769</v>
      </c>
      <c r="I6" s="24">
        <v>138656004</v>
      </c>
      <c r="J6" s="6">
        <v>145090252</v>
      </c>
      <c r="K6" s="25">
        <v>151786499</v>
      </c>
    </row>
    <row r="7" spans="1:11" ht="13.5">
      <c r="A7" s="22" t="s">
        <v>20</v>
      </c>
      <c r="B7" s="6">
        <v>613420</v>
      </c>
      <c r="C7" s="6">
        <v>19117</v>
      </c>
      <c r="D7" s="23">
        <v>89773</v>
      </c>
      <c r="E7" s="24">
        <v>0</v>
      </c>
      <c r="F7" s="6">
        <v>0</v>
      </c>
      <c r="G7" s="25">
        <v>0</v>
      </c>
      <c r="H7" s="26">
        <v>125216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130671915</v>
      </c>
      <c r="C8" s="6">
        <v>118747072</v>
      </c>
      <c r="D8" s="23">
        <v>135450597</v>
      </c>
      <c r="E8" s="24">
        <v>177236001</v>
      </c>
      <c r="F8" s="6">
        <v>220206001</v>
      </c>
      <c r="G8" s="25">
        <v>220206001</v>
      </c>
      <c r="H8" s="26">
        <v>120892072</v>
      </c>
      <c r="I8" s="24">
        <v>227754006</v>
      </c>
      <c r="J8" s="6">
        <v>244418422</v>
      </c>
      <c r="K8" s="25">
        <v>259414472</v>
      </c>
    </row>
    <row r="9" spans="1:11" ht="13.5">
      <c r="A9" s="22" t="s">
        <v>22</v>
      </c>
      <c r="B9" s="6">
        <v>9847606</v>
      </c>
      <c r="C9" s="6">
        <v>22580758</v>
      </c>
      <c r="D9" s="23">
        <v>8564441</v>
      </c>
      <c r="E9" s="24">
        <v>17520731</v>
      </c>
      <c r="F9" s="6">
        <v>21465283</v>
      </c>
      <c r="G9" s="25">
        <v>21465283</v>
      </c>
      <c r="H9" s="26">
        <v>22919364</v>
      </c>
      <c r="I9" s="24">
        <v>22360198</v>
      </c>
      <c r="J9" s="6">
        <v>20234950</v>
      </c>
      <c r="K9" s="25">
        <v>21135916</v>
      </c>
    </row>
    <row r="10" spans="1:11" ht="25.5">
      <c r="A10" s="27" t="s">
        <v>97</v>
      </c>
      <c r="B10" s="28">
        <f>SUM(B5:B9)</f>
        <v>249591017</v>
      </c>
      <c r="C10" s="29">
        <f aca="true" t="shared" si="0" ref="C10:K10">SUM(C5:C9)</f>
        <v>1389478560</v>
      </c>
      <c r="D10" s="30">
        <f t="shared" si="0"/>
        <v>252438479</v>
      </c>
      <c r="E10" s="28">
        <f t="shared" si="0"/>
        <v>389727943</v>
      </c>
      <c r="F10" s="29">
        <f t="shared" si="0"/>
        <v>440602898</v>
      </c>
      <c r="G10" s="31">
        <f t="shared" si="0"/>
        <v>440602898</v>
      </c>
      <c r="H10" s="32">
        <f t="shared" si="0"/>
        <v>245931637</v>
      </c>
      <c r="I10" s="28">
        <f t="shared" si="0"/>
        <v>457701837</v>
      </c>
      <c r="J10" s="29">
        <f t="shared" si="0"/>
        <v>478675253</v>
      </c>
      <c r="K10" s="31">
        <f t="shared" si="0"/>
        <v>501268516</v>
      </c>
    </row>
    <row r="11" spans="1:11" ht="13.5">
      <c r="A11" s="22" t="s">
        <v>23</v>
      </c>
      <c r="B11" s="6">
        <v>123792688</v>
      </c>
      <c r="C11" s="6">
        <v>119220776</v>
      </c>
      <c r="D11" s="23">
        <v>128571269</v>
      </c>
      <c r="E11" s="24">
        <v>160114143</v>
      </c>
      <c r="F11" s="6">
        <v>145691263</v>
      </c>
      <c r="G11" s="25">
        <v>145691263</v>
      </c>
      <c r="H11" s="26">
        <v>122114155</v>
      </c>
      <c r="I11" s="24">
        <v>142450650</v>
      </c>
      <c r="J11" s="6">
        <v>148833638</v>
      </c>
      <c r="K11" s="25">
        <v>155946460</v>
      </c>
    </row>
    <row r="12" spans="1:11" ht="13.5">
      <c r="A12" s="22" t="s">
        <v>24</v>
      </c>
      <c r="B12" s="6">
        <v>9617716</v>
      </c>
      <c r="C12" s="6">
        <v>15957350</v>
      </c>
      <c r="D12" s="23">
        <v>15834976</v>
      </c>
      <c r="E12" s="24">
        <v>11657302</v>
      </c>
      <c r="F12" s="6">
        <v>7238215</v>
      </c>
      <c r="G12" s="25">
        <v>7238215</v>
      </c>
      <c r="H12" s="26">
        <v>15957350</v>
      </c>
      <c r="I12" s="24">
        <v>5963887</v>
      </c>
      <c r="J12" s="6">
        <v>6199634</v>
      </c>
      <c r="K12" s="25">
        <v>6485268</v>
      </c>
    </row>
    <row r="13" spans="1:11" ht="13.5">
      <c r="A13" s="22" t="s">
        <v>98</v>
      </c>
      <c r="B13" s="6">
        <v>33442525</v>
      </c>
      <c r="C13" s="6">
        <v>13162167</v>
      </c>
      <c r="D13" s="23">
        <v>11979897</v>
      </c>
      <c r="E13" s="24">
        <v>29322705</v>
      </c>
      <c r="F13" s="6">
        <v>29175839</v>
      </c>
      <c r="G13" s="25">
        <v>29175839</v>
      </c>
      <c r="H13" s="26">
        <v>11391168</v>
      </c>
      <c r="I13" s="24">
        <v>29614316</v>
      </c>
      <c r="J13" s="6">
        <v>30152779</v>
      </c>
      <c r="K13" s="25">
        <v>30716058</v>
      </c>
    </row>
    <row r="14" spans="1:11" ht="13.5">
      <c r="A14" s="22" t="s">
        <v>25</v>
      </c>
      <c r="B14" s="6">
        <v>7334313</v>
      </c>
      <c r="C14" s="6">
        <v>4954454</v>
      </c>
      <c r="D14" s="23">
        <v>7058245</v>
      </c>
      <c r="E14" s="24">
        <v>0</v>
      </c>
      <c r="F14" s="6">
        <v>0</v>
      </c>
      <c r="G14" s="25">
        <v>0</v>
      </c>
      <c r="H14" s="26">
        <v>2077880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49136079</v>
      </c>
      <c r="C15" s="6">
        <v>45423204</v>
      </c>
      <c r="D15" s="23">
        <v>50338129</v>
      </c>
      <c r="E15" s="24">
        <v>65892247</v>
      </c>
      <c r="F15" s="6">
        <v>56889984</v>
      </c>
      <c r="G15" s="25">
        <v>56889984</v>
      </c>
      <c r="H15" s="26">
        <v>44971546</v>
      </c>
      <c r="I15" s="24">
        <v>66996078</v>
      </c>
      <c r="J15" s="6">
        <v>70428644</v>
      </c>
      <c r="K15" s="25">
        <v>76315843</v>
      </c>
    </row>
    <row r="16" spans="1:11" ht="13.5">
      <c r="A16" s="22" t="s">
        <v>21</v>
      </c>
      <c r="B16" s="6">
        <v>0</v>
      </c>
      <c r="C16" s="6">
        <v>9179016</v>
      </c>
      <c r="D16" s="23">
        <v>599869</v>
      </c>
      <c r="E16" s="24">
        <v>1440000</v>
      </c>
      <c r="F16" s="6">
        <v>908800</v>
      </c>
      <c r="G16" s="25">
        <v>908800</v>
      </c>
      <c r="H16" s="26">
        <v>3049819</v>
      </c>
      <c r="I16" s="24">
        <v>2660000</v>
      </c>
      <c r="J16" s="6">
        <v>2449590</v>
      </c>
      <c r="K16" s="25">
        <v>2557509</v>
      </c>
    </row>
    <row r="17" spans="1:11" ht="13.5">
      <c r="A17" s="22" t="s">
        <v>27</v>
      </c>
      <c r="B17" s="6">
        <v>103161324</v>
      </c>
      <c r="C17" s="6">
        <v>76198644</v>
      </c>
      <c r="D17" s="23">
        <v>82569948</v>
      </c>
      <c r="E17" s="24">
        <v>113827150</v>
      </c>
      <c r="F17" s="6">
        <v>124083655</v>
      </c>
      <c r="G17" s="25">
        <v>124083655</v>
      </c>
      <c r="H17" s="26">
        <v>75741615</v>
      </c>
      <c r="I17" s="24">
        <v>156468486</v>
      </c>
      <c r="J17" s="6">
        <v>162182594</v>
      </c>
      <c r="K17" s="25">
        <v>167915949</v>
      </c>
    </row>
    <row r="18" spans="1:11" ht="13.5">
      <c r="A18" s="33" t="s">
        <v>28</v>
      </c>
      <c r="B18" s="34">
        <f>SUM(B11:B17)</f>
        <v>326484645</v>
      </c>
      <c r="C18" s="35">
        <f aca="true" t="shared" si="1" ref="C18:K18">SUM(C11:C17)</f>
        <v>284095611</v>
      </c>
      <c r="D18" s="36">
        <f t="shared" si="1"/>
        <v>296952333</v>
      </c>
      <c r="E18" s="34">
        <f t="shared" si="1"/>
        <v>382253547</v>
      </c>
      <c r="F18" s="35">
        <f t="shared" si="1"/>
        <v>363987756</v>
      </c>
      <c r="G18" s="37">
        <f t="shared" si="1"/>
        <v>363987756</v>
      </c>
      <c r="H18" s="38">
        <f t="shared" si="1"/>
        <v>275303533</v>
      </c>
      <c r="I18" s="34">
        <f t="shared" si="1"/>
        <v>404153417</v>
      </c>
      <c r="J18" s="35">
        <f t="shared" si="1"/>
        <v>420246879</v>
      </c>
      <c r="K18" s="37">
        <f t="shared" si="1"/>
        <v>439937087</v>
      </c>
    </row>
    <row r="19" spans="1:11" ht="13.5">
      <c r="A19" s="33" t="s">
        <v>29</v>
      </c>
      <c r="B19" s="39">
        <f>+B10-B18</f>
        <v>-76893628</v>
      </c>
      <c r="C19" s="40">
        <f aca="true" t="shared" si="2" ref="C19:K19">+C10-C18</f>
        <v>1105382949</v>
      </c>
      <c r="D19" s="41">
        <f t="shared" si="2"/>
        <v>-44513854</v>
      </c>
      <c r="E19" s="39">
        <f t="shared" si="2"/>
        <v>7474396</v>
      </c>
      <c r="F19" s="40">
        <f t="shared" si="2"/>
        <v>76615142</v>
      </c>
      <c r="G19" s="42">
        <f t="shared" si="2"/>
        <v>76615142</v>
      </c>
      <c r="H19" s="43">
        <f t="shared" si="2"/>
        <v>-29371896</v>
      </c>
      <c r="I19" s="39">
        <f t="shared" si="2"/>
        <v>53548420</v>
      </c>
      <c r="J19" s="40">
        <f t="shared" si="2"/>
        <v>58428374</v>
      </c>
      <c r="K19" s="42">
        <f t="shared" si="2"/>
        <v>61331429</v>
      </c>
    </row>
    <row r="20" spans="1:11" ht="25.5">
      <c r="A20" s="44" t="s">
        <v>30</v>
      </c>
      <c r="B20" s="45">
        <v>37330672</v>
      </c>
      <c r="C20" s="46">
        <v>41458193</v>
      </c>
      <c r="D20" s="47">
        <v>45268885</v>
      </c>
      <c r="E20" s="45">
        <v>1053000</v>
      </c>
      <c r="F20" s="46">
        <v>1053000</v>
      </c>
      <c r="G20" s="48">
        <v>1053000</v>
      </c>
      <c r="H20" s="49">
        <v>42235406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837956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-39562956</v>
      </c>
      <c r="C22" s="58">
        <f aca="true" t="shared" si="3" ref="C22:K22">SUM(C19:C21)</f>
        <v>1146841142</v>
      </c>
      <c r="D22" s="59">
        <f t="shared" si="3"/>
        <v>1592987</v>
      </c>
      <c r="E22" s="57">
        <f t="shared" si="3"/>
        <v>8527396</v>
      </c>
      <c r="F22" s="58">
        <f t="shared" si="3"/>
        <v>77668142</v>
      </c>
      <c r="G22" s="60">
        <f t="shared" si="3"/>
        <v>77668142</v>
      </c>
      <c r="H22" s="61">
        <f t="shared" si="3"/>
        <v>12863510</v>
      </c>
      <c r="I22" s="57">
        <f t="shared" si="3"/>
        <v>53548420</v>
      </c>
      <c r="J22" s="58">
        <f t="shared" si="3"/>
        <v>58428374</v>
      </c>
      <c r="K22" s="60">
        <f t="shared" si="3"/>
        <v>61331429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-39562956</v>
      </c>
      <c r="C24" s="40">
        <f aca="true" t="shared" si="4" ref="C24:K24">SUM(C22:C23)</f>
        <v>1146841142</v>
      </c>
      <c r="D24" s="41">
        <f t="shared" si="4"/>
        <v>1592987</v>
      </c>
      <c r="E24" s="39">
        <f t="shared" si="4"/>
        <v>8527396</v>
      </c>
      <c r="F24" s="40">
        <f t="shared" si="4"/>
        <v>77668142</v>
      </c>
      <c r="G24" s="42">
        <f t="shared" si="4"/>
        <v>77668142</v>
      </c>
      <c r="H24" s="43">
        <f t="shared" si="4"/>
        <v>12863510</v>
      </c>
      <c r="I24" s="39">
        <f t="shared" si="4"/>
        <v>53548420</v>
      </c>
      <c r="J24" s="40">
        <f t="shared" si="4"/>
        <v>58428374</v>
      </c>
      <c r="K24" s="42">
        <f t="shared" si="4"/>
        <v>61331429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39043677</v>
      </c>
      <c r="C27" s="7">
        <v>-48157722</v>
      </c>
      <c r="D27" s="69">
        <v>42920820</v>
      </c>
      <c r="E27" s="70">
        <v>48493000</v>
      </c>
      <c r="F27" s="7">
        <v>49060000</v>
      </c>
      <c r="G27" s="71">
        <v>49060000</v>
      </c>
      <c r="H27" s="72">
        <v>29218390</v>
      </c>
      <c r="I27" s="70">
        <v>35076850</v>
      </c>
      <c r="J27" s="7">
        <v>28620000</v>
      </c>
      <c r="K27" s="71">
        <v>2745760</v>
      </c>
    </row>
    <row r="28" spans="1:11" ht="13.5">
      <c r="A28" s="73" t="s">
        <v>34</v>
      </c>
      <c r="B28" s="6">
        <v>36515362</v>
      </c>
      <c r="C28" s="6">
        <v>-563456</v>
      </c>
      <c r="D28" s="23">
        <v>-31176530</v>
      </c>
      <c r="E28" s="24">
        <v>0</v>
      </c>
      <c r="F28" s="6">
        <v>0</v>
      </c>
      <c r="G28" s="25">
        <v>0</v>
      </c>
      <c r="H28" s="26">
        <v>30220074</v>
      </c>
      <c r="I28" s="24">
        <v>35076850</v>
      </c>
      <c r="J28" s="6">
        <v>26000000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2528315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39043677</v>
      </c>
      <c r="C32" s="7">
        <f aca="true" t="shared" si="5" ref="C32:K32">SUM(C28:C31)</f>
        <v>-563456</v>
      </c>
      <c r="D32" s="69">
        <f t="shared" si="5"/>
        <v>-31176530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30220074</v>
      </c>
      <c r="I32" s="70">
        <f t="shared" si="5"/>
        <v>35076850</v>
      </c>
      <c r="J32" s="7">
        <f t="shared" si="5"/>
        <v>26000000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64308926</v>
      </c>
      <c r="C35" s="6">
        <v>928493201</v>
      </c>
      <c r="D35" s="23">
        <v>35704937</v>
      </c>
      <c r="E35" s="24">
        <v>-78357916</v>
      </c>
      <c r="F35" s="6">
        <v>30566058</v>
      </c>
      <c r="G35" s="25">
        <v>30566058</v>
      </c>
      <c r="H35" s="26">
        <v>38840694</v>
      </c>
      <c r="I35" s="24">
        <v>20027712</v>
      </c>
      <c r="J35" s="6">
        <v>31386791</v>
      </c>
      <c r="K35" s="25">
        <v>60187386</v>
      </c>
    </row>
    <row r="36" spans="1:11" ht="13.5">
      <c r="A36" s="22" t="s">
        <v>40</v>
      </c>
      <c r="B36" s="6">
        <v>635567846</v>
      </c>
      <c r="C36" s="6">
        <v>269387964</v>
      </c>
      <c r="D36" s="23">
        <v>-13191243</v>
      </c>
      <c r="E36" s="24">
        <v>47421098</v>
      </c>
      <c r="F36" s="6">
        <v>47988098</v>
      </c>
      <c r="G36" s="25">
        <v>47988098</v>
      </c>
      <c r="H36" s="26">
        <v>15612562</v>
      </c>
      <c r="I36" s="24">
        <v>34004948</v>
      </c>
      <c r="J36" s="6">
        <v>27548098</v>
      </c>
      <c r="K36" s="25">
        <v>1673858</v>
      </c>
    </row>
    <row r="37" spans="1:11" ht="13.5">
      <c r="A37" s="22" t="s">
        <v>41</v>
      </c>
      <c r="B37" s="6">
        <v>108605037</v>
      </c>
      <c r="C37" s="6">
        <v>60340767</v>
      </c>
      <c r="D37" s="23">
        <v>1664601</v>
      </c>
      <c r="E37" s="24">
        <v>-39464214</v>
      </c>
      <c r="F37" s="6">
        <v>791066</v>
      </c>
      <c r="G37" s="25">
        <v>791066</v>
      </c>
      <c r="H37" s="26">
        <v>33178739</v>
      </c>
      <c r="I37" s="24">
        <v>484240</v>
      </c>
      <c r="J37" s="6">
        <v>506515</v>
      </c>
      <c r="K37" s="25">
        <v>529815</v>
      </c>
    </row>
    <row r="38" spans="1:11" ht="13.5">
      <c r="A38" s="22" t="s">
        <v>42</v>
      </c>
      <c r="B38" s="6">
        <v>76397455</v>
      </c>
      <c r="C38" s="6">
        <v>23234792</v>
      </c>
      <c r="D38" s="23">
        <v>9008679</v>
      </c>
      <c r="E38" s="24">
        <v>0</v>
      </c>
      <c r="F38" s="6">
        <v>94948</v>
      </c>
      <c r="G38" s="25">
        <v>94948</v>
      </c>
      <c r="H38" s="26">
        <v>23713672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514874280</v>
      </c>
      <c r="C39" s="6">
        <v>-32535536</v>
      </c>
      <c r="D39" s="23">
        <v>10247427</v>
      </c>
      <c r="E39" s="24">
        <v>0</v>
      </c>
      <c r="F39" s="6">
        <v>0</v>
      </c>
      <c r="G39" s="25">
        <v>0</v>
      </c>
      <c r="H39" s="26">
        <v>-24641245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32099689</v>
      </c>
      <c r="C42" s="6">
        <v>-13281861</v>
      </c>
      <c r="D42" s="23">
        <v>-15448757</v>
      </c>
      <c r="E42" s="24">
        <v>438820400</v>
      </c>
      <c r="F42" s="6">
        <v>446098924</v>
      </c>
      <c r="G42" s="25">
        <v>446098924</v>
      </c>
      <c r="H42" s="26">
        <v>-7651766</v>
      </c>
      <c r="I42" s="24">
        <v>461533617</v>
      </c>
      <c r="J42" s="6">
        <v>482683190</v>
      </c>
      <c r="K42" s="25">
        <v>505460708</v>
      </c>
    </row>
    <row r="43" spans="1:11" ht="13.5">
      <c r="A43" s="22" t="s">
        <v>46</v>
      </c>
      <c r="B43" s="6">
        <v>-38948995</v>
      </c>
      <c r="C43" s="6">
        <v>7892242</v>
      </c>
      <c r="D43" s="23">
        <v>2515174</v>
      </c>
      <c r="E43" s="24">
        <v>-59080416</v>
      </c>
      <c r="F43" s="6">
        <v>-59647416</v>
      </c>
      <c r="G43" s="25">
        <v>-59647416</v>
      </c>
      <c r="H43" s="26">
        <v>7892192</v>
      </c>
      <c r="I43" s="24">
        <v>-35076850</v>
      </c>
      <c r="J43" s="6">
        <v>-28620000</v>
      </c>
      <c r="K43" s="25">
        <v>-2745760</v>
      </c>
    </row>
    <row r="44" spans="1:11" ht="13.5">
      <c r="A44" s="22" t="s">
        <v>47</v>
      </c>
      <c r="B44" s="6">
        <v>2129919</v>
      </c>
      <c r="C44" s="6">
        <v>15442</v>
      </c>
      <c r="D44" s="23">
        <v>1014093</v>
      </c>
      <c r="E44" s="24">
        <v>84241</v>
      </c>
      <c r="F44" s="6">
        <v>-252157</v>
      </c>
      <c r="G44" s="25">
        <v>-252157</v>
      </c>
      <c r="H44" s="26">
        <v>390358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2034746</v>
      </c>
      <c r="C45" s="7">
        <v>-3512898</v>
      </c>
      <c r="D45" s="69">
        <v>-4652095</v>
      </c>
      <c r="E45" s="70">
        <v>379824225</v>
      </c>
      <c r="F45" s="7">
        <v>386199351</v>
      </c>
      <c r="G45" s="71">
        <v>386199351</v>
      </c>
      <c r="H45" s="72">
        <v>1499594</v>
      </c>
      <c r="I45" s="70">
        <v>426456767</v>
      </c>
      <c r="J45" s="7">
        <v>454063190</v>
      </c>
      <c r="K45" s="71">
        <v>502714948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2034746</v>
      </c>
      <c r="C48" s="6">
        <v>-11495019</v>
      </c>
      <c r="D48" s="23">
        <v>-31042041</v>
      </c>
      <c r="E48" s="24">
        <v>-68860594</v>
      </c>
      <c r="F48" s="6">
        <v>35706058</v>
      </c>
      <c r="G48" s="25">
        <v>35706058</v>
      </c>
      <c r="H48" s="26">
        <v>-11567971</v>
      </c>
      <c r="I48" s="24">
        <v>22797712</v>
      </c>
      <c r="J48" s="6">
        <v>34284206</v>
      </c>
      <c r="K48" s="25">
        <v>63218077</v>
      </c>
    </row>
    <row r="49" spans="1:11" ht="13.5">
      <c r="A49" s="22" t="s">
        <v>51</v>
      </c>
      <c r="B49" s="6">
        <f>+B75</f>
        <v>62811049.83629762</v>
      </c>
      <c r="C49" s="6">
        <f aca="true" t="shared" si="6" ref="C49:K49">+C75</f>
        <v>27096815</v>
      </c>
      <c r="D49" s="23">
        <f t="shared" si="6"/>
        <v>4437509</v>
      </c>
      <c r="E49" s="24">
        <f t="shared" si="6"/>
        <v>-38175006.45166087</v>
      </c>
      <c r="F49" s="6">
        <f t="shared" si="6"/>
        <v>1916211.4960657351</v>
      </c>
      <c r="G49" s="25">
        <f t="shared" si="6"/>
        <v>1916211.4960657351</v>
      </c>
      <c r="H49" s="26">
        <f t="shared" si="6"/>
        <v>17682017</v>
      </c>
      <c r="I49" s="24">
        <f t="shared" si="6"/>
        <v>2256028.068286307</v>
      </c>
      <c r="J49" s="6">
        <f t="shared" si="6"/>
        <v>2412024.9299095743</v>
      </c>
      <c r="K49" s="25">
        <f t="shared" si="6"/>
        <v>2550761.1968912478</v>
      </c>
    </row>
    <row r="50" spans="1:11" ht="13.5">
      <c r="A50" s="33" t="s">
        <v>52</v>
      </c>
      <c r="B50" s="7">
        <f>+B48-B49</f>
        <v>-60776303.83629762</v>
      </c>
      <c r="C50" s="7">
        <f aca="true" t="shared" si="7" ref="C50:K50">+C48-C49</f>
        <v>-38591834</v>
      </c>
      <c r="D50" s="69">
        <f t="shared" si="7"/>
        <v>-35479550</v>
      </c>
      <c r="E50" s="70">
        <f t="shared" si="7"/>
        <v>-30685587.54833913</v>
      </c>
      <c r="F50" s="7">
        <f t="shared" si="7"/>
        <v>33789846.503934264</v>
      </c>
      <c r="G50" s="71">
        <f t="shared" si="7"/>
        <v>33789846.503934264</v>
      </c>
      <c r="H50" s="72">
        <f t="shared" si="7"/>
        <v>-29249988</v>
      </c>
      <c r="I50" s="70">
        <f t="shared" si="7"/>
        <v>20541683.931713693</v>
      </c>
      <c r="J50" s="7">
        <f t="shared" si="7"/>
        <v>31872181.070090424</v>
      </c>
      <c r="K50" s="71">
        <f t="shared" si="7"/>
        <v>60667315.80310875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635567846</v>
      </c>
      <c r="C53" s="6">
        <v>263872393</v>
      </c>
      <c r="D53" s="23">
        <v>-3942987</v>
      </c>
      <c r="E53" s="24">
        <v>47421098</v>
      </c>
      <c r="F53" s="6">
        <v>47988098</v>
      </c>
      <c r="G53" s="25">
        <v>47988098</v>
      </c>
      <c r="H53" s="26">
        <v>23504754</v>
      </c>
      <c r="I53" s="24">
        <v>34004948</v>
      </c>
      <c r="J53" s="6">
        <v>27548098</v>
      </c>
      <c r="K53" s="25">
        <v>1673858</v>
      </c>
    </row>
    <row r="54" spans="1:11" ht="13.5">
      <c r="A54" s="22" t="s">
        <v>55</v>
      </c>
      <c r="B54" s="6">
        <v>33442525</v>
      </c>
      <c r="C54" s="6">
        <v>0</v>
      </c>
      <c r="D54" s="23">
        <v>12383953</v>
      </c>
      <c r="E54" s="24">
        <v>29322705</v>
      </c>
      <c r="F54" s="6">
        <v>29175839</v>
      </c>
      <c r="G54" s="25">
        <v>29175839</v>
      </c>
      <c r="H54" s="26">
        <v>11391168</v>
      </c>
      <c r="I54" s="24">
        <v>29614316</v>
      </c>
      <c r="J54" s="6">
        <v>30152779</v>
      </c>
      <c r="K54" s="25">
        <v>30716058</v>
      </c>
    </row>
    <row r="55" spans="1:11" ht="13.5">
      <c r="A55" s="22" t="s">
        <v>56</v>
      </c>
      <c r="B55" s="6">
        <v>0</v>
      </c>
      <c r="C55" s="6">
        <v>-19851103</v>
      </c>
      <c r="D55" s="23">
        <v>69580801</v>
      </c>
      <c r="E55" s="24">
        <v>750000</v>
      </c>
      <c r="F55" s="6">
        <v>300000</v>
      </c>
      <c r="G55" s="25">
        <v>300000</v>
      </c>
      <c r="H55" s="26">
        <v>1214217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6275635</v>
      </c>
      <c r="C56" s="6">
        <v>5830017</v>
      </c>
      <c r="D56" s="23">
        <v>5459238</v>
      </c>
      <c r="E56" s="24">
        <v>31202500</v>
      </c>
      <c r="F56" s="6">
        <v>9633600</v>
      </c>
      <c r="G56" s="25">
        <v>9633600</v>
      </c>
      <c r="H56" s="26">
        <v>4962028</v>
      </c>
      <c r="I56" s="24">
        <v>20232963</v>
      </c>
      <c r="J56" s="6">
        <v>21172978</v>
      </c>
      <c r="K56" s="25">
        <v>22162357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7379717</v>
      </c>
      <c r="C59" s="6">
        <v>0</v>
      </c>
      <c r="D59" s="23">
        <v>0</v>
      </c>
      <c r="E59" s="24">
        <v>3777724</v>
      </c>
      <c r="F59" s="6">
        <v>3777724</v>
      </c>
      <c r="G59" s="25">
        <v>3777724</v>
      </c>
      <c r="H59" s="26">
        <v>0</v>
      </c>
      <c r="I59" s="24">
        <v>2531204</v>
      </c>
      <c r="J59" s="6">
        <v>2531204</v>
      </c>
      <c r="K59" s="25">
        <v>2531204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30642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30092</v>
      </c>
      <c r="C63" s="98">
        <v>31982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39076</v>
      </c>
      <c r="C64" s="98">
        <v>41530</v>
      </c>
      <c r="D64" s="99">
        <v>0</v>
      </c>
      <c r="E64" s="97">
        <v>62938</v>
      </c>
      <c r="F64" s="98">
        <v>62938</v>
      </c>
      <c r="G64" s="99">
        <v>62938</v>
      </c>
      <c r="H64" s="100">
        <v>0</v>
      </c>
      <c r="I64" s="97">
        <v>62938</v>
      </c>
      <c r="J64" s="98">
        <v>62938</v>
      </c>
      <c r="K64" s="99">
        <v>62938</v>
      </c>
    </row>
    <row r="65" spans="1:11" ht="13.5">
      <c r="A65" s="96" t="s">
        <v>65</v>
      </c>
      <c r="B65" s="97">
        <v>32759</v>
      </c>
      <c r="C65" s="98">
        <v>34816</v>
      </c>
      <c r="D65" s="99">
        <v>0</v>
      </c>
      <c r="E65" s="97">
        <v>32682</v>
      </c>
      <c r="F65" s="98">
        <v>32682</v>
      </c>
      <c r="G65" s="99">
        <v>32682</v>
      </c>
      <c r="H65" s="100">
        <v>0</v>
      </c>
      <c r="I65" s="97">
        <v>32682</v>
      </c>
      <c r="J65" s="98">
        <v>32682</v>
      </c>
      <c r="K65" s="99">
        <v>32682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0.6981494599726833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0.0015438522893688924</v>
      </c>
      <c r="F70" s="5">
        <f t="shared" si="8"/>
        <v>0.0014923864785216323</v>
      </c>
      <c r="G70" s="5">
        <f t="shared" si="8"/>
        <v>0.0014923864785216323</v>
      </c>
      <c r="H70" s="5">
        <f t="shared" si="8"/>
        <v>0</v>
      </c>
      <c r="I70" s="5">
        <f t="shared" si="8"/>
        <v>0.6396346816918077</v>
      </c>
      <c r="J70" s="5">
        <f t="shared" si="8"/>
        <v>0.6576586129048045</v>
      </c>
      <c r="K70" s="5">
        <f t="shared" si="8"/>
        <v>0.666826871129801</v>
      </c>
    </row>
    <row r="71" spans="1:11" ht="12.75" hidden="1">
      <c r="A71" s="2" t="s">
        <v>103</v>
      </c>
      <c r="B71" s="2">
        <f>+B83</f>
        <v>82595048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316200</v>
      </c>
      <c r="F71" s="2">
        <f t="shared" si="9"/>
        <v>316200</v>
      </c>
      <c r="G71" s="2">
        <f t="shared" si="9"/>
        <v>316200</v>
      </c>
      <c r="H71" s="2">
        <f t="shared" si="9"/>
        <v>0</v>
      </c>
      <c r="I71" s="2">
        <f t="shared" si="9"/>
        <v>141386673</v>
      </c>
      <c r="J71" s="2">
        <f t="shared" si="9"/>
        <v>147946533</v>
      </c>
      <c r="K71" s="2">
        <f t="shared" si="9"/>
        <v>154774169</v>
      </c>
    </row>
    <row r="72" spans="1:11" ht="12.75" hidden="1">
      <c r="A72" s="2" t="s">
        <v>104</v>
      </c>
      <c r="B72" s="2">
        <f>+B77</f>
        <v>118305682</v>
      </c>
      <c r="C72" s="2">
        <f aca="true" t="shared" si="10" ref="C72:K72">+C77</f>
        <v>1268852897</v>
      </c>
      <c r="D72" s="2">
        <f t="shared" si="10"/>
        <v>116103183</v>
      </c>
      <c r="E72" s="2">
        <f t="shared" si="10"/>
        <v>204812340</v>
      </c>
      <c r="F72" s="2">
        <f t="shared" si="10"/>
        <v>211875412</v>
      </c>
      <c r="G72" s="2">
        <f t="shared" si="10"/>
        <v>211875412</v>
      </c>
      <c r="H72" s="2">
        <f t="shared" si="10"/>
        <v>123251774</v>
      </c>
      <c r="I72" s="2">
        <f t="shared" si="10"/>
        <v>221042850</v>
      </c>
      <c r="J72" s="2">
        <f t="shared" si="10"/>
        <v>224959470</v>
      </c>
      <c r="K72" s="2">
        <f t="shared" si="10"/>
        <v>232105477</v>
      </c>
    </row>
    <row r="73" spans="1:11" ht="12.75" hidden="1">
      <c r="A73" s="2" t="s">
        <v>105</v>
      </c>
      <c r="B73" s="2">
        <f>+B74</f>
        <v>451582138.50000006</v>
      </c>
      <c r="C73" s="2">
        <f aca="true" t="shared" si="11" ref="C73:K73">+(C78+C80+C81+C82)-(B78+B80+B81+B82)</f>
        <v>878588500</v>
      </c>
      <c r="D73" s="2">
        <f t="shared" si="11"/>
        <v>-875382023</v>
      </c>
      <c r="E73" s="2">
        <f t="shared" si="11"/>
        <v>-67314377</v>
      </c>
      <c r="F73" s="2">
        <f>+(F78+F80+F81+F82)-(D78+D80+D81+D82)</f>
        <v>-62907055</v>
      </c>
      <c r="G73" s="2">
        <f>+(G78+G80+G81+G82)-(D78+D80+D81+D82)</f>
        <v>-62907055</v>
      </c>
      <c r="H73" s="2">
        <f>+(H78+H80+H81+H82)-(D78+D80+D81+D82)</f>
        <v>-14339959</v>
      </c>
      <c r="I73" s="2">
        <f>+(I78+I80+I81+I82)-(E78+E80+E81+E82)</f>
        <v>6957322</v>
      </c>
      <c r="J73" s="2">
        <f t="shared" si="11"/>
        <v>-127415</v>
      </c>
      <c r="K73" s="2">
        <f t="shared" si="11"/>
        <v>-133276</v>
      </c>
    </row>
    <row r="74" spans="1:11" ht="12.75" hidden="1">
      <c r="A74" s="2" t="s">
        <v>106</v>
      </c>
      <c r="B74" s="2">
        <f>+TREND(C74:E74)</f>
        <v>451582138.50000006</v>
      </c>
      <c r="C74" s="2">
        <f>+C73</f>
        <v>878588500</v>
      </c>
      <c r="D74" s="2">
        <f aca="true" t="shared" si="12" ref="D74:K74">+D73</f>
        <v>-875382023</v>
      </c>
      <c r="E74" s="2">
        <f t="shared" si="12"/>
        <v>-67314377</v>
      </c>
      <c r="F74" s="2">
        <f t="shared" si="12"/>
        <v>-62907055</v>
      </c>
      <c r="G74" s="2">
        <f t="shared" si="12"/>
        <v>-62907055</v>
      </c>
      <c r="H74" s="2">
        <f t="shared" si="12"/>
        <v>-14339959</v>
      </c>
      <c r="I74" s="2">
        <f t="shared" si="12"/>
        <v>6957322</v>
      </c>
      <c r="J74" s="2">
        <f t="shared" si="12"/>
        <v>-127415</v>
      </c>
      <c r="K74" s="2">
        <f t="shared" si="12"/>
        <v>-133276</v>
      </c>
    </row>
    <row r="75" spans="1:11" ht="12.75" hidden="1">
      <c r="A75" s="2" t="s">
        <v>107</v>
      </c>
      <c r="B75" s="2">
        <f>+B84-(((B80+B81+B78)*B70)-B79)</f>
        <v>62811049.83629762</v>
      </c>
      <c r="C75" s="2">
        <f aca="true" t="shared" si="13" ref="C75:K75">+C84-(((C80+C81+C78)*C70)-C79)</f>
        <v>27096815</v>
      </c>
      <c r="D75" s="2">
        <f t="shared" si="13"/>
        <v>4437509</v>
      </c>
      <c r="E75" s="2">
        <f t="shared" si="13"/>
        <v>-38175006.45166087</v>
      </c>
      <c r="F75" s="2">
        <f t="shared" si="13"/>
        <v>1916211.4960657351</v>
      </c>
      <c r="G75" s="2">
        <f t="shared" si="13"/>
        <v>1916211.4960657351</v>
      </c>
      <c r="H75" s="2">
        <f t="shared" si="13"/>
        <v>17682017</v>
      </c>
      <c r="I75" s="2">
        <f t="shared" si="13"/>
        <v>2256028.068286307</v>
      </c>
      <c r="J75" s="2">
        <f t="shared" si="13"/>
        <v>2412024.9299095743</v>
      </c>
      <c r="K75" s="2">
        <f t="shared" si="13"/>
        <v>2550761.1968912478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118305682</v>
      </c>
      <c r="C77" s="3">
        <v>1268852897</v>
      </c>
      <c r="D77" s="3">
        <v>116103183</v>
      </c>
      <c r="E77" s="3">
        <v>204812340</v>
      </c>
      <c r="F77" s="3">
        <v>211875412</v>
      </c>
      <c r="G77" s="3">
        <v>211875412</v>
      </c>
      <c r="H77" s="3">
        <v>123251774</v>
      </c>
      <c r="I77" s="3">
        <v>221042850</v>
      </c>
      <c r="J77" s="3">
        <v>224959470</v>
      </c>
      <c r="K77" s="3">
        <v>232105477</v>
      </c>
    </row>
    <row r="78" spans="1:11" ht="12.75" hidden="1">
      <c r="A78" s="1" t="s">
        <v>67</v>
      </c>
      <c r="B78" s="3">
        <v>0</v>
      </c>
      <c r="C78" s="3">
        <v>-1749334</v>
      </c>
      <c r="D78" s="3">
        <v>-2204422</v>
      </c>
      <c r="E78" s="3">
        <v>0</v>
      </c>
      <c r="F78" s="3">
        <v>0</v>
      </c>
      <c r="G78" s="3">
        <v>0</v>
      </c>
      <c r="H78" s="3">
        <v>-1749284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100776821</v>
      </c>
      <c r="C79" s="3">
        <v>24140424</v>
      </c>
      <c r="D79" s="3">
        <v>2089327</v>
      </c>
      <c r="E79" s="3">
        <v>-39630024</v>
      </c>
      <c r="F79" s="3">
        <v>468272</v>
      </c>
      <c r="G79" s="3">
        <v>468272</v>
      </c>
      <c r="H79" s="3">
        <v>17682017</v>
      </c>
      <c r="I79" s="3">
        <v>484240</v>
      </c>
      <c r="J79" s="3">
        <v>506515</v>
      </c>
      <c r="K79" s="3">
        <v>529815</v>
      </c>
    </row>
    <row r="80" spans="1:11" ht="12.75" hidden="1">
      <c r="A80" s="1" t="s">
        <v>69</v>
      </c>
      <c r="B80" s="3">
        <v>52268828</v>
      </c>
      <c r="C80" s="3">
        <v>924972585</v>
      </c>
      <c r="D80" s="3">
        <v>28795403</v>
      </c>
      <c r="E80" s="3">
        <v>-9727322</v>
      </c>
      <c r="F80" s="3">
        <v>-5000000</v>
      </c>
      <c r="G80" s="3">
        <v>-5000000</v>
      </c>
      <c r="H80" s="3">
        <v>38268455</v>
      </c>
      <c r="I80" s="3">
        <v>-2515000</v>
      </c>
      <c r="J80" s="3">
        <v>-2630690</v>
      </c>
      <c r="K80" s="3">
        <v>-2751702</v>
      </c>
    </row>
    <row r="81" spans="1:11" ht="12.75" hidden="1">
      <c r="A81" s="1" t="s">
        <v>70</v>
      </c>
      <c r="B81" s="3">
        <v>2111750</v>
      </c>
      <c r="C81" s="3">
        <v>10545222</v>
      </c>
      <c r="D81" s="3">
        <v>31622873</v>
      </c>
      <c r="E81" s="3">
        <v>0</v>
      </c>
      <c r="F81" s="3">
        <v>-320000</v>
      </c>
      <c r="G81" s="3">
        <v>-320000</v>
      </c>
      <c r="H81" s="3">
        <v>7527320</v>
      </c>
      <c r="I81" s="3">
        <v>-255000</v>
      </c>
      <c r="J81" s="3">
        <v>-266725</v>
      </c>
      <c r="K81" s="3">
        <v>-278989</v>
      </c>
    </row>
    <row r="82" spans="1:11" ht="12.75" hidden="1">
      <c r="A82" s="1" t="s">
        <v>71</v>
      </c>
      <c r="B82" s="3">
        <v>0</v>
      </c>
      <c r="C82" s="3">
        <v>-799395</v>
      </c>
      <c r="D82" s="3">
        <v>-626799</v>
      </c>
      <c r="E82" s="3">
        <v>0</v>
      </c>
      <c r="F82" s="3">
        <v>0</v>
      </c>
      <c r="G82" s="3">
        <v>0</v>
      </c>
      <c r="H82" s="3">
        <v>-799395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82595048</v>
      </c>
      <c r="C83" s="3">
        <v>0</v>
      </c>
      <c r="D83" s="3">
        <v>0</v>
      </c>
      <c r="E83" s="3">
        <v>316200</v>
      </c>
      <c r="F83" s="3">
        <v>316200</v>
      </c>
      <c r="G83" s="3">
        <v>316200</v>
      </c>
      <c r="H83" s="3">
        <v>0</v>
      </c>
      <c r="I83" s="3">
        <v>141386673</v>
      </c>
      <c r="J83" s="3">
        <v>147946533</v>
      </c>
      <c r="K83" s="3">
        <v>154774169</v>
      </c>
    </row>
    <row r="84" spans="1:11" ht="12.75" hidden="1">
      <c r="A84" s="1" t="s">
        <v>73</v>
      </c>
      <c r="B84" s="3">
        <v>0</v>
      </c>
      <c r="C84" s="3">
        <v>2956391</v>
      </c>
      <c r="D84" s="3">
        <v>2348182</v>
      </c>
      <c r="E84" s="3">
        <v>1440000</v>
      </c>
      <c r="F84" s="3">
        <v>1440000</v>
      </c>
      <c r="G84" s="3">
        <v>1440000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1100407</v>
      </c>
      <c r="C6" s="6">
        <v>960469</v>
      </c>
      <c r="D6" s="23">
        <v>776234</v>
      </c>
      <c r="E6" s="24">
        <v>556662</v>
      </c>
      <c r="F6" s="6">
        <v>290000</v>
      </c>
      <c r="G6" s="25">
        <v>290000</v>
      </c>
      <c r="H6" s="26">
        <v>338610</v>
      </c>
      <c r="I6" s="24">
        <v>248434</v>
      </c>
      <c r="J6" s="6">
        <v>259862</v>
      </c>
      <c r="K6" s="25">
        <v>271816</v>
      </c>
    </row>
    <row r="7" spans="1:11" ht="13.5">
      <c r="A7" s="22" t="s">
        <v>20</v>
      </c>
      <c r="B7" s="6">
        <v>4784006</v>
      </c>
      <c r="C7" s="6">
        <v>213001</v>
      </c>
      <c r="D7" s="23">
        <v>6762299</v>
      </c>
      <c r="E7" s="24">
        <v>0</v>
      </c>
      <c r="F7" s="6">
        <v>33000000</v>
      </c>
      <c r="G7" s="25">
        <v>33000000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554981423</v>
      </c>
      <c r="C8" s="6">
        <v>35214637</v>
      </c>
      <c r="D8" s="23">
        <v>2898383</v>
      </c>
      <c r="E8" s="24">
        <v>773335354</v>
      </c>
      <c r="F8" s="6">
        <v>773621436</v>
      </c>
      <c r="G8" s="25">
        <v>773621436</v>
      </c>
      <c r="H8" s="26">
        <v>763877454</v>
      </c>
      <c r="I8" s="24">
        <v>920804000</v>
      </c>
      <c r="J8" s="6">
        <v>907326000</v>
      </c>
      <c r="K8" s="25">
        <v>980816000</v>
      </c>
    </row>
    <row r="9" spans="1:11" ht="13.5">
      <c r="A9" s="22" t="s">
        <v>22</v>
      </c>
      <c r="B9" s="6">
        <v>447839</v>
      </c>
      <c r="C9" s="6">
        <v>54370</v>
      </c>
      <c r="D9" s="23">
        <v>-249196</v>
      </c>
      <c r="E9" s="24">
        <v>2081533</v>
      </c>
      <c r="F9" s="6">
        <v>1591200</v>
      </c>
      <c r="G9" s="25">
        <v>1591200</v>
      </c>
      <c r="H9" s="26">
        <v>10892572</v>
      </c>
      <c r="I9" s="24">
        <v>508465</v>
      </c>
      <c r="J9" s="6">
        <v>522438</v>
      </c>
      <c r="K9" s="25">
        <v>537081</v>
      </c>
    </row>
    <row r="10" spans="1:11" ht="25.5">
      <c r="A10" s="27" t="s">
        <v>97</v>
      </c>
      <c r="B10" s="28">
        <f>SUM(B5:B9)</f>
        <v>561313675</v>
      </c>
      <c r="C10" s="29">
        <f aca="true" t="shared" si="0" ref="C10:K10">SUM(C5:C9)</f>
        <v>36442477</v>
      </c>
      <c r="D10" s="30">
        <f t="shared" si="0"/>
        <v>10187720</v>
      </c>
      <c r="E10" s="28">
        <f t="shared" si="0"/>
        <v>775973549</v>
      </c>
      <c r="F10" s="29">
        <f t="shared" si="0"/>
        <v>808502636</v>
      </c>
      <c r="G10" s="31">
        <f t="shared" si="0"/>
        <v>808502636</v>
      </c>
      <c r="H10" s="32">
        <f t="shared" si="0"/>
        <v>775108636</v>
      </c>
      <c r="I10" s="28">
        <f t="shared" si="0"/>
        <v>921560899</v>
      </c>
      <c r="J10" s="29">
        <f t="shared" si="0"/>
        <v>908108300</v>
      </c>
      <c r="K10" s="31">
        <f t="shared" si="0"/>
        <v>981624897</v>
      </c>
    </row>
    <row r="11" spans="1:11" ht="13.5">
      <c r="A11" s="22" t="s">
        <v>23</v>
      </c>
      <c r="B11" s="6">
        <v>309489709</v>
      </c>
      <c r="C11" s="6">
        <v>34276035</v>
      </c>
      <c r="D11" s="23">
        <v>36798046</v>
      </c>
      <c r="E11" s="24">
        <v>355312027</v>
      </c>
      <c r="F11" s="6">
        <v>355312027</v>
      </c>
      <c r="G11" s="25">
        <v>355312027</v>
      </c>
      <c r="H11" s="26">
        <v>355430121</v>
      </c>
      <c r="I11" s="24">
        <v>386585306</v>
      </c>
      <c r="J11" s="6">
        <v>400399369</v>
      </c>
      <c r="K11" s="25">
        <v>426416978</v>
      </c>
    </row>
    <row r="12" spans="1:11" ht="13.5">
      <c r="A12" s="22" t="s">
        <v>24</v>
      </c>
      <c r="B12" s="6">
        <v>8467925</v>
      </c>
      <c r="C12" s="6">
        <v>1589932</v>
      </c>
      <c r="D12" s="23">
        <v>772647</v>
      </c>
      <c r="E12" s="24">
        <v>12106001</v>
      </c>
      <c r="F12" s="6">
        <v>12106001</v>
      </c>
      <c r="G12" s="25">
        <v>12106001</v>
      </c>
      <c r="H12" s="26">
        <v>13941680</v>
      </c>
      <c r="I12" s="24">
        <v>14198215</v>
      </c>
      <c r="J12" s="6">
        <v>15205541</v>
      </c>
      <c r="K12" s="25">
        <v>15526355</v>
      </c>
    </row>
    <row r="13" spans="1:11" ht="13.5">
      <c r="A13" s="22" t="s">
        <v>98</v>
      </c>
      <c r="B13" s="6">
        <v>197982992</v>
      </c>
      <c r="C13" s="6">
        <v>199514778</v>
      </c>
      <c r="D13" s="23">
        <v>113513651</v>
      </c>
      <c r="E13" s="24">
        <v>184257178</v>
      </c>
      <c r="F13" s="6">
        <v>194215661</v>
      </c>
      <c r="G13" s="25">
        <v>194215661</v>
      </c>
      <c r="H13" s="26">
        <v>0</v>
      </c>
      <c r="I13" s="24">
        <v>214270463</v>
      </c>
      <c r="J13" s="6">
        <v>235697510</v>
      </c>
      <c r="K13" s="25">
        <v>259267261</v>
      </c>
    </row>
    <row r="14" spans="1:11" ht="13.5">
      <c r="A14" s="22" t="s">
        <v>25</v>
      </c>
      <c r="B14" s="6">
        <v>0</v>
      </c>
      <c r="C14" s="6">
        <v>139720</v>
      </c>
      <c r="D14" s="23">
        <v>0</v>
      </c>
      <c r="E14" s="24">
        <v>600000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27755175</v>
      </c>
      <c r="C15" s="6">
        <v>16458106</v>
      </c>
      <c r="D15" s="23">
        <v>-9029152</v>
      </c>
      <c r="E15" s="24">
        <v>133500000</v>
      </c>
      <c r="F15" s="6">
        <v>162050534</v>
      </c>
      <c r="G15" s="25">
        <v>162050534</v>
      </c>
      <c r="H15" s="26">
        <v>139700683</v>
      </c>
      <c r="I15" s="24">
        <v>149780000</v>
      </c>
      <c r="J15" s="6">
        <v>156355500</v>
      </c>
      <c r="K15" s="25">
        <v>164173275</v>
      </c>
    </row>
    <row r="16" spans="1:11" ht="13.5">
      <c r="A16" s="22" t="s">
        <v>21</v>
      </c>
      <c r="B16" s="6">
        <v>0</v>
      </c>
      <c r="C16" s="6">
        <v>1831239</v>
      </c>
      <c r="D16" s="23">
        <v>3000000</v>
      </c>
      <c r="E16" s="24">
        <v>20000000</v>
      </c>
      <c r="F16" s="6">
        <v>20000000</v>
      </c>
      <c r="G16" s="25">
        <v>20000000</v>
      </c>
      <c r="H16" s="26">
        <v>16826088</v>
      </c>
      <c r="I16" s="24">
        <v>50000000</v>
      </c>
      <c r="J16" s="6">
        <v>55000000</v>
      </c>
      <c r="K16" s="25">
        <v>60000000</v>
      </c>
    </row>
    <row r="17" spans="1:11" ht="13.5">
      <c r="A17" s="22" t="s">
        <v>27</v>
      </c>
      <c r="B17" s="6">
        <v>89709354</v>
      </c>
      <c r="C17" s="6">
        <v>19970743</v>
      </c>
      <c r="D17" s="23">
        <v>23235369</v>
      </c>
      <c r="E17" s="24">
        <v>141944746</v>
      </c>
      <c r="F17" s="6">
        <v>135757167</v>
      </c>
      <c r="G17" s="25">
        <v>135757167</v>
      </c>
      <c r="H17" s="26">
        <v>-43481873</v>
      </c>
      <c r="I17" s="24">
        <v>144535968</v>
      </c>
      <c r="J17" s="6">
        <v>141323795</v>
      </c>
      <c r="K17" s="25">
        <v>148875584</v>
      </c>
    </row>
    <row r="18" spans="1:11" ht="13.5">
      <c r="A18" s="33" t="s">
        <v>28</v>
      </c>
      <c r="B18" s="34">
        <f>SUM(B11:B17)</f>
        <v>633405155</v>
      </c>
      <c r="C18" s="35">
        <f aca="true" t="shared" si="1" ref="C18:K18">SUM(C11:C17)</f>
        <v>273780553</v>
      </c>
      <c r="D18" s="36">
        <f t="shared" si="1"/>
        <v>168290561</v>
      </c>
      <c r="E18" s="34">
        <f t="shared" si="1"/>
        <v>847719952</v>
      </c>
      <c r="F18" s="35">
        <f t="shared" si="1"/>
        <v>879441390</v>
      </c>
      <c r="G18" s="37">
        <f t="shared" si="1"/>
        <v>879441390</v>
      </c>
      <c r="H18" s="38">
        <f t="shared" si="1"/>
        <v>482416699</v>
      </c>
      <c r="I18" s="34">
        <f t="shared" si="1"/>
        <v>959369952</v>
      </c>
      <c r="J18" s="35">
        <f t="shared" si="1"/>
        <v>1003981715</v>
      </c>
      <c r="K18" s="37">
        <f t="shared" si="1"/>
        <v>1074259453</v>
      </c>
    </row>
    <row r="19" spans="1:11" ht="13.5">
      <c r="A19" s="33" t="s">
        <v>29</v>
      </c>
      <c r="B19" s="39">
        <f>+B10-B18</f>
        <v>-72091480</v>
      </c>
      <c r="C19" s="40">
        <f aca="true" t="shared" si="2" ref="C19:K19">+C10-C18</f>
        <v>-237338076</v>
      </c>
      <c r="D19" s="41">
        <f t="shared" si="2"/>
        <v>-158102841</v>
      </c>
      <c r="E19" s="39">
        <f t="shared" si="2"/>
        <v>-71746403</v>
      </c>
      <c r="F19" s="40">
        <f t="shared" si="2"/>
        <v>-70938754</v>
      </c>
      <c r="G19" s="42">
        <f t="shared" si="2"/>
        <v>-70938754</v>
      </c>
      <c r="H19" s="43">
        <f t="shared" si="2"/>
        <v>292691937</v>
      </c>
      <c r="I19" s="39">
        <f t="shared" si="2"/>
        <v>-37809053</v>
      </c>
      <c r="J19" s="40">
        <f t="shared" si="2"/>
        <v>-95873415</v>
      </c>
      <c r="K19" s="42">
        <f t="shared" si="2"/>
        <v>-92634556</v>
      </c>
    </row>
    <row r="20" spans="1:11" ht="25.5">
      <c r="A20" s="44" t="s">
        <v>30</v>
      </c>
      <c r="B20" s="45">
        <v>109220990</v>
      </c>
      <c r="C20" s="46">
        <v>101448480</v>
      </c>
      <c r="D20" s="47">
        <v>316121313</v>
      </c>
      <c r="E20" s="45">
        <v>295224646</v>
      </c>
      <c r="F20" s="46">
        <v>295304671</v>
      </c>
      <c r="G20" s="48">
        <v>295304671</v>
      </c>
      <c r="H20" s="49">
        <v>625473171</v>
      </c>
      <c r="I20" s="45">
        <v>299937000</v>
      </c>
      <c r="J20" s="46">
        <v>327484000</v>
      </c>
      <c r="K20" s="48">
        <v>347694000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37129510</v>
      </c>
      <c r="C22" s="58">
        <f aca="true" t="shared" si="3" ref="C22:K22">SUM(C19:C21)</f>
        <v>-135889596</v>
      </c>
      <c r="D22" s="59">
        <f t="shared" si="3"/>
        <v>158018472</v>
      </c>
      <c r="E22" s="57">
        <f t="shared" si="3"/>
        <v>223478243</v>
      </c>
      <c r="F22" s="58">
        <f t="shared" si="3"/>
        <v>224365917</v>
      </c>
      <c r="G22" s="60">
        <f t="shared" si="3"/>
        <v>224365917</v>
      </c>
      <c r="H22" s="61">
        <f t="shared" si="3"/>
        <v>918165108</v>
      </c>
      <c r="I22" s="57">
        <f t="shared" si="3"/>
        <v>262127947</v>
      </c>
      <c r="J22" s="58">
        <f t="shared" si="3"/>
        <v>231610585</v>
      </c>
      <c r="K22" s="60">
        <f t="shared" si="3"/>
        <v>255059444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37129510</v>
      </c>
      <c r="C24" s="40">
        <f aca="true" t="shared" si="4" ref="C24:K24">SUM(C22:C23)</f>
        <v>-135889596</v>
      </c>
      <c r="D24" s="41">
        <f t="shared" si="4"/>
        <v>158018472</v>
      </c>
      <c r="E24" s="39">
        <f t="shared" si="4"/>
        <v>223478243</v>
      </c>
      <c r="F24" s="40">
        <f t="shared" si="4"/>
        <v>224365917</v>
      </c>
      <c r="G24" s="42">
        <f t="shared" si="4"/>
        <v>224365917</v>
      </c>
      <c r="H24" s="43">
        <f t="shared" si="4"/>
        <v>918165108</v>
      </c>
      <c r="I24" s="39">
        <f t="shared" si="4"/>
        <v>262127947</v>
      </c>
      <c r="J24" s="40">
        <f t="shared" si="4"/>
        <v>231610585</v>
      </c>
      <c r="K24" s="42">
        <f t="shared" si="4"/>
        <v>255059444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85606239</v>
      </c>
      <c r="C27" s="7">
        <v>77888200</v>
      </c>
      <c r="D27" s="69">
        <v>221312384</v>
      </c>
      <c r="E27" s="70">
        <v>351094340</v>
      </c>
      <c r="F27" s="7">
        <v>339814672</v>
      </c>
      <c r="G27" s="71">
        <v>339814672</v>
      </c>
      <c r="H27" s="72">
        <v>283511067</v>
      </c>
      <c r="I27" s="70">
        <v>5525049504</v>
      </c>
      <c r="J27" s="7">
        <v>5862344523</v>
      </c>
      <c r="K27" s="71">
        <v>6154687950</v>
      </c>
    </row>
    <row r="28" spans="1:11" ht="13.5">
      <c r="A28" s="73" t="s">
        <v>34</v>
      </c>
      <c r="B28" s="6">
        <v>85147348</v>
      </c>
      <c r="C28" s="6">
        <v>-120888690</v>
      </c>
      <c r="D28" s="23">
        <v>204506237</v>
      </c>
      <c r="E28" s="24">
        <v>295384340</v>
      </c>
      <c r="F28" s="6">
        <v>292673364</v>
      </c>
      <c r="G28" s="25">
        <v>292673364</v>
      </c>
      <c r="H28" s="26">
        <v>0</v>
      </c>
      <c r="I28" s="24">
        <v>290994621</v>
      </c>
      <c r="J28" s="6">
        <v>317831400</v>
      </c>
      <c r="K28" s="25">
        <v>337496388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458891</v>
      </c>
      <c r="C31" s="6">
        <v>0</v>
      </c>
      <c r="D31" s="23">
        <v>11140579</v>
      </c>
      <c r="E31" s="24">
        <v>53110000</v>
      </c>
      <c r="F31" s="6">
        <v>47141308</v>
      </c>
      <c r="G31" s="25">
        <v>47141308</v>
      </c>
      <c r="H31" s="26">
        <v>0</v>
      </c>
      <c r="I31" s="24">
        <v>5234054883</v>
      </c>
      <c r="J31" s="6">
        <v>5544513123</v>
      </c>
      <c r="K31" s="25">
        <v>5817191562</v>
      </c>
    </row>
    <row r="32" spans="1:11" ht="13.5">
      <c r="A32" s="33" t="s">
        <v>37</v>
      </c>
      <c r="B32" s="7">
        <f>SUM(B28:B31)</f>
        <v>85606239</v>
      </c>
      <c r="C32" s="7">
        <f aca="true" t="shared" si="5" ref="C32:K32">SUM(C28:C31)</f>
        <v>-120888690</v>
      </c>
      <c r="D32" s="69">
        <f t="shared" si="5"/>
        <v>215646816</v>
      </c>
      <c r="E32" s="70">
        <f t="shared" si="5"/>
        <v>348494340</v>
      </c>
      <c r="F32" s="7">
        <f t="shared" si="5"/>
        <v>339814672</v>
      </c>
      <c r="G32" s="71">
        <f t="shared" si="5"/>
        <v>339814672</v>
      </c>
      <c r="H32" s="72">
        <f t="shared" si="5"/>
        <v>0</v>
      </c>
      <c r="I32" s="70">
        <f t="shared" si="5"/>
        <v>5525049504</v>
      </c>
      <c r="J32" s="7">
        <f t="shared" si="5"/>
        <v>5862344523</v>
      </c>
      <c r="K32" s="71">
        <f t="shared" si="5"/>
        <v>6154687950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138286843</v>
      </c>
      <c r="C35" s="6">
        <v>-129140421</v>
      </c>
      <c r="D35" s="23">
        <v>-96462962</v>
      </c>
      <c r="E35" s="24">
        <v>177511283</v>
      </c>
      <c r="F35" s="6">
        <v>314498675</v>
      </c>
      <c r="G35" s="25">
        <v>314498675</v>
      </c>
      <c r="H35" s="26">
        <v>281571326</v>
      </c>
      <c r="I35" s="24">
        <v>262630081</v>
      </c>
      <c r="J35" s="6">
        <v>345944029</v>
      </c>
      <c r="K35" s="25">
        <v>452570976</v>
      </c>
    </row>
    <row r="36" spans="1:11" ht="13.5">
      <c r="A36" s="22" t="s">
        <v>40</v>
      </c>
      <c r="B36" s="6">
        <v>4472802949</v>
      </c>
      <c r="C36" s="6">
        <v>-122381594</v>
      </c>
      <c r="D36" s="23">
        <v>112400404</v>
      </c>
      <c r="E36" s="24">
        <v>351094340</v>
      </c>
      <c r="F36" s="6">
        <v>357527621</v>
      </c>
      <c r="G36" s="25">
        <v>357527621</v>
      </c>
      <c r="H36" s="26">
        <v>283488719</v>
      </c>
      <c r="I36" s="24">
        <v>5525049504</v>
      </c>
      <c r="J36" s="6">
        <v>5862344523</v>
      </c>
      <c r="K36" s="25">
        <v>6154687950</v>
      </c>
    </row>
    <row r="37" spans="1:11" ht="13.5">
      <c r="A37" s="22" t="s">
        <v>41</v>
      </c>
      <c r="B37" s="6">
        <v>272168688</v>
      </c>
      <c r="C37" s="6">
        <v>-24080643</v>
      </c>
      <c r="D37" s="23">
        <v>-160777334</v>
      </c>
      <c r="E37" s="24">
        <v>19432000</v>
      </c>
      <c r="F37" s="6">
        <v>132976572</v>
      </c>
      <c r="G37" s="25">
        <v>132976572</v>
      </c>
      <c r="H37" s="26">
        <v>-229732297</v>
      </c>
      <c r="I37" s="24">
        <v>129749244</v>
      </c>
      <c r="J37" s="6">
        <v>78771834</v>
      </c>
      <c r="K37" s="25">
        <v>56156684</v>
      </c>
    </row>
    <row r="38" spans="1:11" ht="13.5">
      <c r="A38" s="22" t="s">
        <v>42</v>
      </c>
      <c r="B38" s="6">
        <v>49429000</v>
      </c>
      <c r="C38" s="6">
        <v>7031000</v>
      </c>
      <c r="D38" s="23">
        <v>18696299</v>
      </c>
      <c r="E38" s="24">
        <v>40315000</v>
      </c>
      <c r="F38" s="6">
        <v>70985579</v>
      </c>
      <c r="G38" s="25">
        <v>70985579</v>
      </c>
      <c r="H38" s="26">
        <v>0</v>
      </c>
      <c r="I38" s="24">
        <v>47075356</v>
      </c>
      <c r="J38" s="6">
        <v>54207526</v>
      </c>
      <c r="K38" s="25">
        <v>0</v>
      </c>
    </row>
    <row r="39" spans="1:11" ht="13.5">
      <c r="A39" s="22" t="s">
        <v>43</v>
      </c>
      <c r="B39" s="6">
        <v>4289492104</v>
      </c>
      <c r="C39" s="6">
        <v>-98582776</v>
      </c>
      <c r="D39" s="23">
        <v>5</v>
      </c>
      <c r="E39" s="24">
        <v>245380380</v>
      </c>
      <c r="F39" s="6">
        <v>243698228</v>
      </c>
      <c r="G39" s="25">
        <v>243698228</v>
      </c>
      <c r="H39" s="26">
        <v>3912</v>
      </c>
      <c r="I39" s="24">
        <v>5348727038</v>
      </c>
      <c r="J39" s="6">
        <v>5843698607</v>
      </c>
      <c r="K39" s="25">
        <v>6296042798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1303397465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-1289945906</v>
      </c>
      <c r="C43" s="6">
        <v>0</v>
      </c>
      <c r="D43" s="23">
        <v>-9847</v>
      </c>
      <c r="E43" s="24">
        <v>9847</v>
      </c>
      <c r="F43" s="6">
        <v>9847</v>
      </c>
      <c r="G43" s="25">
        <v>9847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-1431320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13823500</v>
      </c>
      <c r="C45" s="7">
        <v>0</v>
      </c>
      <c r="D45" s="69">
        <v>-166077753</v>
      </c>
      <c r="E45" s="70">
        <v>9847</v>
      </c>
      <c r="F45" s="7">
        <v>9847</v>
      </c>
      <c r="G45" s="71">
        <v>9847</v>
      </c>
      <c r="H45" s="72">
        <v>327261458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13823500</v>
      </c>
      <c r="C48" s="6">
        <v>-150618548</v>
      </c>
      <c r="D48" s="23">
        <v>-162307817</v>
      </c>
      <c r="E48" s="24">
        <v>167361283</v>
      </c>
      <c r="F48" s="6">
        <v>300600000</v>
      </c>
      <c r="G48" s="25">
        <v>300600000</v>
      </c>
      <c r="H48" s="26">
        <v>-34679651</v>
      </c>
      <c r="I48" s="24">
        <v>230230081</v>
      </c>
      <c r="J48" s="6">
        <v>311399029</v>
      </c>
      <c r="K48" s="25">
        <v>416298976</v>
      </c>
    </row>
    <row r="49" spans="1:11" ht="13.5">
      <c r="A49" s="22" t="s">
        <v>51</v>
      </c>
      <c r="B49" s="6">
        <f>+B75</f>
        <v>-83340619874.89165</v>
      </c>
      <c r="C49" s="6">
        <f aca="true" t="shared" si="6" ref="C49:K49">+C75</f>
        <v>-35660702</v>
      </c>
      <c r="D49" s="23">
        <f t="shared" si="6"/>
        <v>-167551582</v>
      </c>
      <c r="E49" s="24">
        <f t="shared" si="6"/>
        <v>17640000</v>
      </c>
      <c r="F49" s="6">
        <f t="shared" si="6"/>
        <v>132327328</v>
      </c>
      <c r="G49" s="25">
        <f t="shared" si="6"/>
        <v>132327328</v>
      </c>
      <c r="H49" s="26">
        <f t="shared" si="6"/>
        <v>-229732297</v>
      </c>
      <c r="I49" s="24">
        <f t="shared" si="6"/>
        <v>129749244</v>
      </c>
      <c r="J49" s="6">
        <f t="shared" si="6"/>
        <v>78771834</v>
      </c>
      <c r="K49" s="25">
        <f t="shared" si="6"/>
        <v>56156684</v>
      </c>
    </row>
    <row r="50" spans="1:11" ht="13.5">
      <c r="A50" s="33" t="s">
        <v>52</v>
      </c>
      <c r="B50" s="7">
        <f>+B48-B49</f>
        <v>83354443374.89165</v>
      </c>
      <c r="C50" s="7">
        <f aca="true" t="shared" si="7" ref="C50:K50">+C48-C49</f>
        <v>-114957846</v>
      </c>
      <c r="D50" s="69">
        <f t="shared" si="7"/>
        <v>5243765</v>
      </c>
      <c r="E50" s="70">
        <f t="shared" si="7"/>
        <v>149721283</v>
      </c>
      <c r="F50" s="7">
        <f t="shared" si="7"/>
        <v>168272672</v>
      </c>
      <c r="G50" s="71">
        <f t="shared" si="7"/>
        <v>168272672</v>
      </c>
      <c r="H50" s="72">
        <f t="shared" si="7"/>
        <v>195052646</v>
      </c>
      <c r="I50" s="70">
        <f t="shared" si="7"/>
        <v>100480837</v>
      </c>
      <c r="J50" s="7">
        <f t="shared" si="7"/>
        <v>232627195</v>
      </c>
      <c r="K50" s="71">
        <f t="shared" si="7"/>
        <v>360142292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4472566065</v>
      </c>
      <c r="C53" s="6">
        <v>-122381594</v>
      </c>
      <c r="D53" s="23">
        <v>106724989</v>
      </c>
      <c r="E53" s="24">
        <v>336094340</v>
      </c>
      <c r="F53" s="6">
        <v>342527621</v>
      </c>
      <c r="G53" s="25">
        <v>342527621</v>
      </c>
      <c r="H53" s="26">
        <v>277160185</v>
      </c>
      <c r="I53" s="24">
        <v>5525049504</v>
      </c>
      <c r="J53" s="6">
        <v>5862344523</v>
      </c>
      <c r="K53" s="25">
        <v>6154687950</v>
      </c>
    </row>
    <row r="54" spans="1:11" ht="13.5">
      <c r="A54" s="22" t="s">
        <v>55</v>
      </c>
      <c r="B54" s="6">
        <v>197982992</v>
      </c>
      <c r="C54" s="6">
        <v>0</v>
      </c>
      <c r="D54" s="23">
        <v>113513651</v>
      </c>
      <c r="E54" s="24">
        <v>184257178</v>
      </c>
      <c r="F54" s="6">
        <v>194215661</v>
      </c>
      <c r="G54" s="25">
        <v>194215661</v>
      </c>
      <c r="H54" s="26">
        <v>0</v>
      </c>
      <c r="I54" s="24">
        <v>214270463</v>
      </c>
      <c r="J54" s="6">
        <v>235697510</v>
      </c>
      <c r="K54" s="25">
        <v>259267261</v>
      </c>
    </row>
    <row r="55" spans="1:11" ht="13.5">
      <c r="A55" s="22" t="s">
        <v>56</v>
      </c>
      <c r="B55" s="6">
        <v>0</v>
      </c>
      <c r="C55" s="6">
        <v>527942</v>
      </c>
      <c r="D55" s="23">
        <v>-610948</v>
      </c>
      <c r="E55" s="24">
        <v>50000000</v>
      </c>
      <c r="F55" s="6">
        <v>27317863</v>
      </c>
      <c r="G55" s="25">
        <v>27317863</v>
      </c>
      <c r="H55" s="26">
        <v>6488776</v>
      </c>
      <c r="I55" s="24">
        <v>40000000</v>
      </c>
      <c r="J55" s="6">
        <v>41000000</v>
      </c>
      <c r="K55" s="25">
        <v>9000000</v>
      </c>
    </row>
    <row r="56" spans="1:11" ht="13.5">
      <c r="A56" s="22" t="s">
        <v>57</v>
      </c>
      <c r="B56" s="6">
        <v>27755175</v>
      </c>
      <c r="C56" s="6">
        <v>2016994</v>
      </c>
      <c r="D56" s="23">
        <v>-42811862</v>
      </c>
      <c r="E56" s="24">
        <v>113000000</v>
      </c>
      <c r="F56" s="6">
        <v>158335687</v>
      </c>
      <c r="G56" s="25">
        <v>158335687</v>
      </c>
      <c r="H56" s="26">
        <v>118022663</v>
      </c>
      <c r="I56" s="24">
        <v>134300000</v>
      </c>
      <c r="J56" s="6">
        <v>141015000</v>
      </c>
      <c r="K56" s="25">
        <v>148065750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181629</v>
      </c>
      <c r="C62" s="98">
        <v>181629</v>
      </c>
      <c r="D62" s="99">
        <v>121086</v>
      </c>
      <c r="E62" s="97">
        <v>121086</v>
      </c>
      <c r="F62" s="98">
        <v>121086</v>
      </c>
      <c r="G62" s="99">
        <v>121086</v>
      </c>
      <c r="H62" s="100">
        <v>121086</v>
      </c>
      <c r="I62" s="97">
        <v>121086</v>
      </c>
      <c r="J62" s="98">
        <v>121086</v>
      </c>
      <c r="K62" s="99">
        <v>121086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730.4254692083816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1130878311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1548246</v>
      </c>
      <c r="C72" s="2">
        <f aca="true" t="shared" si="10" ref="C72:K72">+C77</f>
        <v>1014839</v>
      </c>
      <c r="D72" s="2">
        <f t="shared" si="10"/>
        <v>527038</v>
      </c>
      <c r="E72" s="2">
        <f t="shared" si="10"/>
        <v>2638195</v>
      </c>
      <c r="F72" s="2">
        <f t="shared" si="10"/>
        <v>1881200</v>
      </c>
      <c r="G72" s="2">
        <f t="shared" si="10"/>
        <v>1881200</v>
      </c>
      <c r="H72" s="2">
        <f t="shared" si="10"/>
        <v>11231182</v>
      </c>
      <c r="I72" s="2">
        <f t="shared" si="10"/>
        <v>756899</v>
      </c>
      <c r="J72" s="2">
        <f t="shared" si="10"/>
        <v>782300</v>
      </c>
      <c r="K72" s="2">
        <f t="shared" si="10"/>
        <v>808897</v>
      </c>
    </row>
    <row r="73" spans="1:11" ht="12.75" hidden="1">
      <c r="A73" s="2" t="s">
        <v>105</v>
      </c>
      <c r="B73" s="2">
        <f>+B74</f>
        <v>-88777901.66666669</v>
      </c>
      <c r="C73" s="2">
        <f aca="true" t="shared" si="11" ref="C73:K73">+(C78+C80+C81+C82)-(B78+B80+B81+B82)</f>
        <v>-95795728</v>
      </c>
      <c r="D73" s="2">
        <f t="shared" si="11"/>
        <v>-24120043</v>
      </c>
      <c r="E73" s="2">
        <f t="shared" si="11"/>
        <v>5448684</v>
      </c>
      <c r="F73" s="2">
        <f>+(F78+F80+F81+F82)-(D78+D80+D81+D82)</f>
        <v>5448684</v>
      </c>
      <c r="G73" s="2">
        <f>+(G78+G80+G81+G82)-(D78+D80+D81+D82)</f>
        <v>5448684</v>
      </c>
      <c r="H73" s="2">
        <f>+(H78+H80+H81+H82)-(D78+D80+D81+D82)</f>
        <v>89863262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-88777901.66666669</v>
      </c>
      <c r="C74" s="2">
        <f>+C73</f>
        <v>-95795728</v>
      </c>
      <c r="D74" s="2">
        <f aca="true" t="shared" si="12" ref="D74:K74">+D73</f>
        <v>-24120043</v>
      </c>
      <c r="E74" s="2">
        <f t="shared" si="12"/>
        <v>5448684</v>
      </c>
      <c r="F74" s="2">
        <f t="shared" si="12"/>
        <v>5448684</v>
      </c>
      <c r="G74" s="2">
        <f t="shared" si="12"/>
        <v>5448684</v>
      </c>
      <c r="H74" s="2">
        <f t="shared" si="12"/>
        <v>89863262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-83340619874.89165</v>
      </c>
      <c r="C75" s="2">
        <f aca="true" t="shared" si="13" ref="C75:K75">+C84-(((C80+C81+C78)*C70)-C79)</f>
        <v>-35660702</v>
      </c>
      <c r="D75" s="2">
        <f t="shared" si="13"/>
        <v>-167551582</v>
      </c>
      <c r="E75" s="2">
        <f t="shared" si="13"/>
        <v>17640000</v>
      </c>
      <c r="F75" s="2">
        <f t="shared" si="13"/>
        <v>132327328</v>
      </c>
      <c r="G75" s="2">
        <f t="shared" si="13"/>
        <v>132327328</v>
      </c>
      <c r="H75" s="2">
        <f t="shared" si="13"/>
        <v>-229732297</v>
      </c>
      <c r="I75" s="2">
        <f t="shared" si="13"/>
        <v>129749244</v>
      </c>
      <c r="J75" s="2">
        <f t="shared" si="13"/>
        <v>78771834</v>
      </c>
      <c r="K75" s="2">
        <f t="shared" si="13"/>
        <v>56156684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1548246</v>
      </c>
      <c r="C77" s="3">
        <v>1014839</v>
      </c>
      <c r="D77" s="3">
        <v>527038</v>
      </c>
      <c r="E77" s="3">
        <v>2638195</v>
      </c>
      <c r="F77" s="3">
        <v>1881200</v>
      </c>
      <c r="G77" s="3">
        <v>1881200</v>
      </c>
      <c r="H77" s="3">
        <v>11231182</v>
      </c>
      <c r="I77" s="3">
        <v>756899</v>
      </c>
      <c r="J77" s="3">
        <v>782300</v>
      </c>
      <c r="K77" s="3">
        <v>808897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269055856</v>
      </c>
      <c r="C79" s="3">
        <v>-35660702</v>
      </c>
      <c r="D79" s="3">
        <v>-167551582</v>
      </c>
      <c r="E79" s="3">
        <v>17640000</v>
      </c>
      <c r="F79" s="3">
        <v>132327328</v>
      </c>
      <c r="G79" s="3">
        <v>132327328</v>
      </c>
      <c r="H79" s="3">
        <v>-229732297</v>
      </c>
      <c r="I79" s="3">
        <v>129749244</v>
      </c>
      <c r="J79" s="3">
        <v>78771834</v>
      </c>
      <c r="K79" s="3">
        <v>56156684</v>
      </c>
    </row>
    <row r="80" spans="1:11" ht="12.75" hidden="1">
      <c r="A80" s="1" t="s">
        <v>69</v>
      </c>
      <c r="B80" s="3">
        <v>0</v>
      </c>
      <c r="C80" s="3">
        <v>442</v>
      </c>
      <c r="D80" s="3">
        <v>-47929356</v>
      </c>
      <c r="E80" s="3">
        <v>0</v>
      </c>
      <c r="F80" s="3">
        <v>0</v>
      </c>
      <c r="G80" s="3">
        <v>0</v>
      </c>
      <c r="H80" s="3">
        <v>-5873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114467087</v>
      </c>
      <c r="C81" s="3">
        <v>18670917</v>
      </c>
      <c r="D81" s="3">
        <v>42480672</v>
      </c>
      <c r="E81" s="3">
        <v>0</v>
      </c>
      <c r="F81" s="3">
        <v>0</v>
      </c>
      <c r="G81" s="3">
        <v>0</v>
      </c>
      <c r="H81" s="3">
        <v>84420451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1130878311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76825604</v>
      </c>
      <c r="C5" s="6">
        <v>0</v>
      </c>
      <c r="D5" s="23">
        <v>46880053</v>
      </c>
      <c r="E5" s="24">
        <v>68191940</v>
      </c>
      <c r="F5" s="6">
        <v>68191940</v>
      </c>
      <c r="G5" s="25">
        <v>68191940</v>
      </c>
      <c r="H5" s="26">
        <v>42785471</v>
      </c>
      <c r="I5" s="24">
        <v>55458014</v>
      </c>
      <c r="J5" s="6">
        <v>58009082</v>
      </c>
      <c r="K5" s="25">
        <v>60677499</v>
      </c>
    </row>
    <row r="6" spans="1:11" ht="13.5">
      <c r="A6" s="22" t="s">
        <v>19</v>
      </c>
      <c r="B6" s="6">
        <v>148583189</v>
      </c>
      <c r="C6" s="6">
        <v>0</v>
      </c>
      <c r="D6" s="23">
        <v>188227223</v>
      </c>
      <c r="E6" s="24">
        <v>236953296</v>
      </c>
      <c r="F6" s="6">
        <v>217260663</v>
      </c>
      <c r="G6" s="25">
        <v>217260663</v>
      </c>
      <c r="H6" s="26">
        <v>208077659</v>
      </c>
      <c r="I6" s="24">
        <v>223378287</v>
      </c>
      <c r="J6" s="6">
        <v>233880989</v>
      </c>
      <c r="K6" s="25">
        <v>244890837</v>
      </c>
    </row>
    <row r="7" spans="1:11" ht="13.5">
      <c r="A7" s="22" t="s">
        <v>20</v>
      </c>
      <c r="B7" s="6">
        <v>528837</v>
      </c>
      <c r="C7" s="6">
        <v>0</v>
      </c>
      <c r="D7" s="23">
        <v>371955</v>
      </c>
      <c r="E7" s="24">
        <v>292688</v>
      </c>
      <c r="F7" s="6">
        <v>292688</v>
      </c>
      <c r="G7" s="25">
        <v>292688</v>
      </c>
      <c r="H7" s="26">
        <v>539466</v>
      </c>
      <c r="I7" s="24">
        <v>347337</v>
      </c>
      <c r="J7" s="6">
        <v>363315</v>
      </c>
      <c r="K7" s="25">
        <v>380028</v>
      </c>
    </row>
    <row r="8" spans="1:11" ht="13.5">
      <c r="A8" s="22" t="s">
        <v>21</v>
      </c>
      <c r="B8" s="6">
        <v>46877766</v>
      </c>
      <c r="C8" s="6">
        <v>2311896</v>
      </c>
      <c r="D8" s="23">
        <v>46783500</v>
      </c>
      <c r="E8" s="24">
        <v>58018000</v>
      </c>
      <c r="F8" s="6">
        <v>58286000</v>
      </c>
      <c r="G8" s="25">
        <v>58286000</v>
      </c>
      <c r="H8" s="26">
        <v>38449227</v>
      </c>
      <c r="I8" s="24">
        <v>62084000</v>
      </c>
      <c r="J8" s="6">
        <v>64868000</v>
      </c>
      <c r="K8" s="25">
        <v>68981458</v>
      </c>
    </row>
    <row r="9" spans="1:11" ht="13.5">
      <c r="A9" s="22" t="s">
        <v>22</v>
      </c>
      <c r="B9" s="6">
        <v>70772746</v>
      </c>
      <c r="C9" s="6">
        <v>0</v>
      </c>
      <c r="D9" s="23">
        <v>33159424</v>
      </c>
      <c r="E9" s="24">
        <v>41261875</v>
      </c>
      <c r="F9" s="6">
        <v>38080875</v>
      </c>
      <c r="G9" s="25">
        <v>38080875</v>
      </c>
      <c r="H9" s="26">
        <v>32712901</v>
      </c>
      <c r="I9" s="24">
        <v>35732684</v>
      </c>
      <c r="J9" s="6">
        <v>37462128</v>
      </c>
      <c r="K9" s="25">
        <v>39070194</v>
      </c>
    </row>
    <row r="10" spans="1:11" ht="25.5">
      <c r="A10" s="27" t="s">
        <v>97</v>
      </c>
      <c r="B10" s="28">
        <f>SUM(B5:B9)</f>
        <v>343588142</v>
      </c>
      <c r="C10" s="29">
        <f aca="true" t="shared" si="0" ref="C10:K10">SUM(C5:C9)</f>
        <v>2311896</v>
      </c>
      <c r="D10" s="30">
        <f t="shared" si="0"/>
        <v>315422155</v>
      </c>
      <c r="E10" s="28">
        <f t="shared" si="0"/>
        <v>404717799</v>
      </c>
      <c r="F10" s="29">
        <f t="shared" si="0"/>
        <v>382112166</v>
      </c>
      <c r="G10" s="31">
        <f t="shared" si="0"/>
        <v>382112166</v>
      </c>
      <c r="H10" s="32">
        <f t="shared" si="0"/>
        <v>322564724</v>
      </c>
      <c r="I10" s="28">
        <f t="shared" si="0"/>
        <v>377000322</v>
      </c>
      <c r="J10" s="29">
        <f t="shared" si="0"/>
        <v>394583514</v>
      </c>
      <c r="K10" s="31">
        <f t="shared" si="0"/>
        <v>414000016</v>
      </c>
    </row>
    <row r="11" spans="1:11" ht="13.5">
      <c r="A11" s="22" t="s">
        <v>23</v>
      </c>
      <c r="B11" s="6">
        <v>162319272</v>
      </c>
      <c r="C11" s="6">
        <v>5061491</v>
      </c>
      <c r="D11" s="23">
        <v>143384502</v>
      </c>
      <c r="E11" s="24">
        <v>173557016</v>
      </c>
      <c r="F11" s="6">
        <v>182254866</v>
      </c>
      <c r="G11" s="25">
        <v>182254866</v>
      </c>
      <c r="H11" s="26">
        <v>177006893</v>
      </c>
      <c r="I11" s="24">
        <v>199873802</v>
      </c>
      <c r="J11" s="6">
        <v>208935704</v>
      </c>
      <c r="K11" s="25">
        <v>218546708</v>
      </c>
    </row>
    <row r="12" spans="1:11" ht="13.5">
      <c r="A12" s="22" t="s">
        <v>24</v>
      </c>
      <c r="B12" s="6">
        <v>6980076</v>
      </c>
      <c r="C12" s="6">
        <v>0</v>
      </c>
      <c r="D12" s="23">
        <v>8212284</v>
      </c>
      <c r="E12" s="24">
        <v>8611682</v>
      </c>
      <c r="F12" s="6">
        <v>8675223</v>
      </c>
      <c r="G12" s="25">
        <v>8675223</v>
      </c>
      <c r="H12" s="26">
        <v>9455583</v>
      </c>
      <c r="I12" s="24">
        <v>8100879</v>
      </c>
      <c r="J12" s="6">
        <v>8473518</v>
      </c>
      <c r="K12" s="25">
        <v>8863119</v>
      </c>
    </row>
    <row r="13" spans="1:11" ht="13.5">
      <c r="A13" s="22" t="s">
        <v>98</v>
      </c>
      <c r="B13" s="6">
        <v>35892345</v>
      </c>
      <c r="C13" s="6">
        <v>43477576</v>
      </c>
      <c r="D13" s="23">
        <v>0</v>
      </c>
      <c r="E13" s="24">
        <v>24370000</v>
      </c>
      <c r="F13" s="6">
        <v>24370000</v>
      </c>
      <c r="G13" s="25">
        <v>24370000</v>
      </c>
      <c r="H13" s="26">
        <v>0</v>
      </c>
      <c r="I13" s="24">
        <v>37850295</v>
      </c>
      <c r="J13" s="6">
        <v>39591409</v>
      </c>
      <c r="K13" s="25">
        <v>41412614</v>
      </c>
    </row>
    <row r="14" spans="1:11" ht="13.5">
      <c r="A14" s="22" t="s">
        <v>25</v>
      </c>
      <c r="B14" s="6">
        <v>39597326</v>
      </c>
      <c r="C14" s="6">
        <v>5392049</v>
      </c>
      <c r="D14" s="23">
        <v>6918125</v>
      </c>
      <c r="E14" s="24">
        <v>16091000</v>
      </c>
      <c r="F14" s="6">
        <v>11091000</v>
      </c>
      <c r="G14" s="25">
        <v>11091000</v>
      </c>
      <c r="H14" s="26">
        <v>30607740</v>
      </c>
      <c r="I14" s="24">
        <v>14483692</v>
      </c>
      <c r="J14" s="6">
        <v>14874689</v>
      </c>
      <c r="K14" s="25">
        <v>15894300</v>
      </c>
    </row>
    <row r="15" spans="1:11" ht="13.5">
      <c r="A15" s="22" t="s">
        <v>26</v>
      </c>
      <c r="B15" s="6">
        <v>78814981</v>
      </c>
      <c r="C15" s="6">
        <v>16415974</v>
      </c>
      <c r="D15" s="23">
        <v>133024158</v>
      </c>
      <c r="E15" s="24">
        <v>120426950</v>
      </c>
      <c r="F15" s="6">
        <v>120105450</v>
      </c>
      <c r="G15" s="25">
        <v>120105450</v>
      </c>
      <c r="H15" s="26">
        <v>99764020</v>
      </c>
      <c r="I15" s="24">
        <v>130216458</v>
      </c>
      <c r="J15" s="6">
        <v>136622020</v>
      </c>
      <c r="K15" s="25">
        <v>143593755</v>
      </c>
    </row>
    <row r="16" spans="1:11" ht="13.5">
      <c r="A16" s="22" t="s">
        <v>21</v>
      </c>
      <c r="B16" s="6">
        <v>144093</v>
      </c>
      <c r="C16" s="6">
        <v>0</v>
      </c>
      <c r="D16" s="23">
        <v>0</v>
      </c>
      <c r="E16" s="24">
        <v>50000</v>
      </c>
      <c r="F16" s="6">
        <v>50000</v>
      </c>
      <c r="G16" s="25">
        <v>50000</v>
      </c>
      <c r="H16" s="26">
        <v>0</v>
      </c>
      <c r="I16" s="24">
        <v>80000</v>
      </c>
      <c r="J16" s="6">
        <v>83680</v>
      </c>
      <c r="K16" s="25">
        <v>87529</v>
      </c>
    </row>
    <row r="17" spans="1:11" ht="13.5">
      <c r="A17" s="22" t="s">
        <v>27</v>
      </c>
      <c r="B17" s="6">
        <v>88721700</v>
      </c>
      <c r="C17" s="6">
        <v>7720109</v>
      </c>
      <c r="D17" s="23">
        <v>45618913</v>
      </c>
      <c r="E17" s="24">
        <v>74279369</v>
      </c>
      <c r="F17" s="6">
        <v>73263733</v>
      </c>
      <c r="G17" s="25">
        <v>73263733</v>
      </c>
      <c r="H17" s="26">
        <v>41521894</v>
      </c>
      <c r="I17" s="24">
        <v>75354212</v>
      </c>
      <c r="J17" s="6">
        <v>59137360</v>
      </c>
      <c r="K17" s="25">
        <v>62682569</v>
      </c>
    </row>
    <row r="18" spans="1:11" ht="13.5">
      <c r="A18" s="33" t="s">
        <v>28</v>
      </c>
      <c r="B18" s="34">
        <f>SUM(B11:B17)</f>
        <v>412469793</v>
      </c>
      <c r="C18" s="35">
        <f aca="true" t="shared" si="1" ref="C18:K18">SUM(C11:C17)</f>
        <v>78067199</v>
      </c>
      <c r="D18" s="36">
        <f t="shared" si="1"/>
        <v>337157982</v>
      </c>
      <c r="E18" s="34">
        <f t="shared" si="1"/>
        <v>417386017</v>
      </c>
      <c r="F18" s="35">
        <f t="shared" si="1"/>
        <v>419810272</v>
      </c>
      <c r="G18" s="37">
        <f t="shared" si="1"/>
        <v>419810272</v>
      </c>
      <c r="H18" s="38">
        <f t="shared" si="1"/>
        <v>358356130</v>
      </c>
      <c r="I18" s="34">
        <f t="shared" si="1"/>
        <v>465959338</v>
      </c>
      <c r="J18" s="35">
        <f t="shared" si="1"/>
        <v>467718380</v>
      </c>
      <c r="K18" s="37">
        <f t="shared" si="1"/>
        <v>491080594</v>
      </c>
    </row>
    <row r="19" spans="1:11" ht="13.5">
      <c r="A19" s="33" t="s">
        <v>29</v>
      </c>
      <c r="B19" s="39">
        <f>+B10-B18</f>
        <v>-68881651</v>
      </c>
      <c r="C19" s="40">
        <f aca="true" t="shared" si="2" ref="C19:K19">+C10-C18</f>
        <v>-75755303</v>
      </c>
      <c r="D19" s="41">
        <f t="shared" si="2"/>
        <v>-21735827</v>
      </c>
      <c r="E19" s="39">
        <f t="shared" si="2"/>
        <v>-12668218</v>
      </c>
      <c r="F19" s="40">
        <f t="shared" si="2"/>
        <v>-37698106</v>
      </c>
      <c r="G19" s="42">
        <f t="shared" si="2"/>
        <v>-37698106</v>
      </c>
      <c r="H19" s="43">
        <f t="shared" si="2"/>
        <v>-35791406</v>
      </c>
      <c r="I19" s="39">
        <f t="shared" si="2"/>
        <v>-88959016</v>
      </c>
      <c r="J19" s="40">
        <f t="shared" si="2"/>
        <v>-73134866</v>
      </c>
      <c r="K19" s="42">
        <f t="shared" si="2"/>
        <v>-77080578</v>
      </c>
    </row>
    <row r="20" spans="1:11" ht="25.5">
      <c r="A20" s="44" t="s">
        <v>30</v>
      </c>
      <c r="B20" s="45">
        <v>58872311</v>
      </c>
      <c r="C20" s="46">
        <v>46279808</v>
      </c>
      <c r="D20" s="47">
        <v>7672839</v>
      </c>
      <c r="E20" s="45">
        <v>43939000</v>
      </c>
      <c r="F20" s="46">
        <v>43939000</v>
      </c>
      <c r="G20" s="48">
        <v>43939000</v>
      </c>
      <c r="H20" s="49">
        <v>26136135</v>
      </c>
      <c r="I20" s="45">
        <v>24407000</v>
      </c>
      <c r="J20" s="46">
        <v>32008000</v>
      </c>
      <c r="K20" s="48">
        <v>33823000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3964000</v>
      </c>
      <c r="F21" s="52">
        <v>3964000</v>
      </c>
      <c r="G21" s="54">
        <v>3964000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-10009340</v>
      </c>
      <c r="C22" s="58">
        <f aca="true" t="shared" si="3" ref="C22:K22">SUM(C19:C21)</f>
        <v>-29475495</v>
      </c>
      <c r="D22" s="59">
        <f t="shared" si="3"/>
        <v>-14062988</v>
      </c>
      <c r="E22" s="57">
        <f t="shared" si="3"/>
        <v>35234782</v>
      </c>
      <c r="F22" s="58">
        <f t="shared" si="3"/>
        <v>10204894</v>
      </c>
      <c r="G22" s="60">
        <f t="shared" si="3"/>
        <v>10204894</v>
      </c>
      <c r="H22" s="61">
        <f t="shared" si="3"/>
        <v>-9655271</v>
      </c>
      <c r="I22" s="57">
        <f t="shared" si="3"/>
        <v>-64552016</v>
      </c>
      <c r="J22" s="58">
        <f t="shared" si="3"/>
        <v>-41126866</v>
      </c>
      <c r="K22" s="60">
        <f t="shared" si="3"/>
        <v>-43257578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-10009340</v>
      </c>
      <c r="C24" s="40">
        <f aca="true" t="shared" si="4" ref="C24:K24">SUM(C22:C23)</f>
        <v>-29475495</v>
      </c>
      <c r="D24" s="41">
        <f t="shared" si="4"/>
        <v>-14062988</v>
      </c>
      <c r="E24" s="39">
        <f t="shared" si="4"/>
        <v>35234782</v>
      </c>
      <c r="F24" s="40">
        <f t="shared" si="4"/>
        <v>10204894</v>
      </c>
      <c r="G24" s="42">
        <f t="shared" si="4"/>
        <v>10204894</v>
      </c>
      <c r="H24" s="43">
        <f t="shared" si="4"/>
        <v>-9655271</v>
      </c>
      <c r="I24" s="39">
        <f t="shared" si="4"/>
        <v>-64552016</v>
      </c>
      <c r="J24" s="40">
        <f t="shared" si="4"/>
        <v>-41126866</v>
      </c>
      <c r="K24" s="42">
        <f t="shared" si="4"/>
        <v>-43257578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18256652</v>
      </c>
      <c r="C27" s="7">
        <v>7245884</v>
      </c>
      <c r="D27" s="69">
        <v>12990851</v>
      </c>
      <c r="E27" s="70">
        <v>49698815</v>
      </c>
      <c r="F27" s="7">
        <v>51693583</v>
      </c>
      <c r="G27" s="71">
        <v>51693583</v>
      </c>
      <c r="H27" s="72">
        <v>33469721</v>
      </c>
      <c r="I27" s="70">
        <v>24352350</v>
      </c>
      <c r="J27" s="7">
        <v>31107600</v>
      </c>
      <c r="K27" s="71">
        <v>32881850</v>
      </c>
    </row>
    <row r="28" spans="1:11" ht="13.5">
      <c r="A28" s="73" t="s">
        <v>34</v>
      </c>
      <c r="B28" s="6">
        <v>13261936</v>
      </c>
      <c r="C28" s="6">
        <v>6759837</v>
      </c>
      <c r="D28" s="23">
        <v>11860346</v>
      </c>
      <c r="E28" s="24">
        <v>47064000</v>
      </c>
      <c r="F28" s="6">
        <v>47193583</v>
      </c>
      <c r="G28" s="25">
        <v>47193583</v>
      </c>
      <c r="H28" s="26">
        <v>31933681</v>
      </c>
      <c r="I28" s="24">
        <v>23562350</v>
      </c>
      <c r="J28" s="6">
        <v>31107600</v>
      </c>
      <c r="K28" s="25">
        <v>32881850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4994716</v>
      </c>
      <c r="C31" s="6">
        <v>0</v>
      </c>
      <c r="D31" s="23">
        <v>353358</v>
      </c>
      <c r="E31" s="24">
        <v>2634815</v>
      </c>
      <c r="F31" s="6">
        <v>4500000</v>
      </c>
      <c r="G31" s="25">
        <v>4500000</v>
      </c>
      <c r="H31" s="26">
        <v>1536040</v>
      </c>
      <c r="I31" s="24">
        <v>790000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18256652</v>
      </c>
      <c r="C32" s="7">
        <f aca="true" t="shared" si="5" ref="C32:K32">SUM(C28:C31)</f>
        <v>6759837</v>
      </c>
      <c r="D32" s="69">
        <f t="shared" si="5"/>
        <v>12213704</v>
      </c>
      <c r="E32" s="70">
        <f t="shared" si="5"/>
        <v>49698815</v>
      </c>
      <c r="F32" s="7">
        <f t="shared" si="5"/>
        <v>51693583</v>
      </c>
      <c r="G32" s="71">
        <f t="shared" si="5"/>
        <v>51693583</v>
      </c>
      <c r="H32" s="72">
        <f t="shared" si="5"/>
        <v>33469721</v>
      </c>
      <c r="I32" s="70">
        <f t="shared" si="5"/>
        <v>24352350</v>
      </c>
      <c r="J32" s="7">
        <f t="shared" si="5"/>
        <v>31107600</v>
      </c>
      <c r="K32" s="71">
        <f t="shared" si="5"/>
        <v>32881850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83184724</v>
      </c>
      <c r="C35" s="6">
        <v>-127658415</v>
      </c>
      <c r="D35" s="23">
        <v>96771683</v>
      </c>
      <c r="E35" s="24">
        <v>389664499</v>
      </c>
      <c r="F35" s="6">
        <v>366479133</v>
      </c>
      <c r="G35" s="25">
        <v>366479133</v>
      </c>
      <c r="H35" s="26">
        <v>294107913</v>
      </c>
      <c r="I35" s="24">
        <v>362470939</v>
      </c>
      <c r="J35" s="6">
        <v>379404690</v>
      </c>
      <c r="K35" s="25">
        <v>397281996</v>
      </c>
    </row>
    <row r="36" spans="1:11" ht="13.5">
      <c r="A36" s="22" t="s">
        <v>40</v>
      </c>
      <c r="B36" s="6">
        <v>1223392471</v>
      </c>
      <c r="C36" s="6">
        <v>417738438</v>
      </c>
      <c r="D36" s="23">
        <v>12990816</v>
      </c>
      <c r="E36" s="24">
        <v>25328815</v>
      </c>
      <c r="F36" s="6">
        <v>27323583</v>
      </c>
      <c r="G36" s="25">
        <v>27323583</v>
      </c>
      <c r="H36" s="26">
        <v>1258412841</v>
      </c>
      <c r="I36" s="24">
        <v>-13497945</v>
      </c>
      <c r="J36" s="6">
        <v>-8483809</v>
      </c>
      <c r="K36" s="25">
        <v>-8530764</v>
      </c>
    </row>
    <row r="37" spans="1:11" ht="13.5">
      <c r="A37" s="22" t="s">
        <v>41</v>
      </c>
      <c r="B37" s="6">
        <v>491393006</v>
      </c>
      <c r="C37" s="6">
        <v>-128422142</v>
      </c>
      <c r="D37" s="23">
        <v>124344051</v>
      </c>
      <c r="E37" s="24">
        <v>379758532</v>
      </c>
      <c r="F37" s="6">
        <v>383597822</v>
      </c>
      <c r="G37" s="25">
        <v>383597822</v>
      </c>
      <c r="H37" s="26">
        <v>840478776</v>
      </c>
      <c r="I37" s="24">
        <v>413525010</v>
      </c>
      <c r="J37" s="6">
        <v>412047747</v>
      </c>
      <c r="K37" s="25">
        <v>432008809</v>
      </c>
    </row>
    <row r="38" spans="1:11" ht="13.5">
      <c r="A38" s="22" t="s">
        <v>42</v>
      </c>
      <c r="B38" s="6">
        <v>80149622</v>
      </c>
      <c r="C38" s="6">
        <v>889531</v>
      </c>
      <c r="D38" s="23">
        <v>-518561</v>
      </c>
      <c r="E38" s="24">
        <v>0</v>
      </c>
      <c r="F38" s="6">
        <v>0</v>
      </c>
      <c r="G38" s="25">
        <v>0</v>
      </c>
      <c r="H38" s="26">
        <v>82885496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735034567</v>
      </c>
      <c r="C39" s="6">
        <v>447088130</v>
      </c>
      <c r="D39" s="23">
        <v>0</v>
      </c>
      <c r="E39" s="24">
        <v>0</v>
      </c>
      <c r="F39" s="6">
        <v>0</v>
      </c>
      <c r="G39" s="25">
        <v>0</v>
      </c>
      <c r="H39" s="26">
        <v>638811744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53331332</v>
      </c>
      <c r="C42" s="6">
        <v>0</v>
      </c>
      <c r="D42" s="23">
        <v>300</v>
      </c>
      <c r="E42" s="24">
        <v>517857591</v>
      </c>
      <c r="F42" s="6">
        <v>518783881</v>
      </c>
      <c r="G42" s="25">
        <v>518783881</v>
      </c>
      <c r="H42" s="26">
        <v>130514</v>
      </c>
      <c r="I42" s="24">
        <v>525150643</v>
      </c>
      <c r="J42" s="6">
        <v>535300315</v>
      </c>
      <c r="K42" s="25">
        <v>562287966</v>
      </c>
    </row>
    <row r="43" spans="1:11" ht="13.5">
      <c r="A43" s="22" t="s">
        <v>46</v>
      </c>
      <c r="B43" s="6">
        <v>-48632094</v>
      </c>
      <c r="C43" s="6">
        <v>0</v>
      </c>
      <c r="D43" s="23">
        <v>0</v>
      </c>
      <c r="E43" s="24">
        <v>-38106350</v>
      </c>
      <c r="F43" s="6">
        <v>-38765583</v>
      </c>
      <c r="G43" s="25">
        <v>-38765583</v>
      </c>
      <c r="H43" s="26">
        <v>0</v>
      </c>
      <c r="I43" s="24">
        <v>-23562350</v>
      </c>
      <c r="J43" s="6">
        <v>-31107600</v>
      </c>
      <c r="K43" s="25">
        <v>-32881850</v>
      </c>
    </row>
    <row r="44" spans="1:11" ht="13.5">
      <c r="A44" s="22" t="s">
        <v>47</v>
      </c>
      <c r="B44" s="6">
        <v>-4653724</v>
      </c>
      <c r="C44" s="6">
        <v>0</v>
      </c>
      <c r="D44" s="23">
        <v>290561</v>
      </c>
      <c r="E44" s="24">
        <v>-290561</v>
      </c>
      <c r="F44" s="6">
        <v>-290561</v>
      </c>
      <c r="G44" s="25">
        <v>-290561</v>
      </c>
      <c r="H44" s="26">
        <v>8546383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18628260</v>
      </c>
      <c r="C45" s="7">
        <v>0</v>
      </c>
      <c r="D45" s="69">
        <v>290861</v>
      </c>
      <c r="E45" s="70">
        <v>479460680</v>
      </c>
      <c r="F45" s="7">
        <v>479727737</v>
      </c>
      <c r="G45" s="71">
        <v>479727737</v>
      </c>
      <c r="H45" s="72">
        <v>63070836</v>
      </c>
      <c r="I45" s="70">
        <v>501588293</v>
      </c>
      <c r="J45" s="7">
        <v>504192715</v>
      </c>
      <c r="K45" s="71">
        <v>529406116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18628259</v>
      </c>
      <c r="C48" s="6">
        <v>-130089722</v>
      </c>
      <c r="D48" s="23">
        <v>25823256</v>
      </c>
      <c r="E48" s="24">
        <v>99834259</v>
      </c>
      <c r="F48" s="6">
        <v>96341526</v>
      </c>
      <c r="G48" s="25">
        <v>96341526</v>
      </c>
      <c r="H48" s="26">
        <v>55977477</v>
      </c>
      <c r="I48" s="24">
        <v>87914760</v>
      </c>
      <c r="J48" s="6">
        <v>91994439</v>
      </c>
      <c r="K48" s="25">
        <v>97241695</v>
      </c>
    </row>
    <row r="49" spans="1:11" ht="13.5">
      <c r="A49" s="22" t="s">
        <v>51</v>
      </c>
      <c r="B49" s="6">
        <f>+B75</f>
        <v>414156408.0803885</v>
      </c>
      <c r="C49" s="6">
        <f aca="true" t="shared" si="6" ref="C49:K49">+C75</f>
        <v>-110569815</v>
      </c>
      <c r="D49" s="23">
        <f t="shared" si="6"/>
        <v>170134720</v>
      </c>
      <c r="E49" s="24">
        <f t="shared" si="6"/>
        <v>357426031.9960396</v>
      </c>
      <c r="F49" s="6">
        <f t="shared" si="6"/>
        <v>399994751.75239265</v>
      </c>
      <c r="G49" s="25">
        <f t="shared" si="6"/>
        <v>399994751.75239265</v>
      </c>
      <c r="H49" s="26">
        <f t="shared" si="6"/>
        <v>829510940</v>
      </c>
      <c r="I49" s="24">
        <f t="shared" si="6"/>
        <v>438240180.5942971</v>
      </c>
      <c r="J49" s="6">
        <f t="shared" si="6"/>
        <v>437680388.0735335</v>
      </c>
      <c r="K49" s="25">
        <f t="shared" si="6"/>
        <v>458840061.08984107</v>
      </c>
    </row>
    <row r="50" spans="1:11" ht="13.5">
      <c r="A50" s="33" t="s">
        <v>52</v>
      </c>
      <c r="B50" s="7">
        <f>+B48-B49</f>
        <v>-395528149.0803885</v>
      </c>
      <c r="C50" s="7">
        <f aca="true" t="shared" si="7" ref="C50:K50">+C48-C49</f>
        <v>-19519907</v>
      </c>
      <c r="D50" s="69">
        <f t="shared" si="7"/>
        <v>-144311464</v>
      </c>
      <c r="E50" s="70">
        <f t="shared" si="7"/>
        <v>-257591772.99603963</v>
      </c>
      <c r="F50" s="7">
        <f t="shared" si="7"/>
        <v>-303653225.75239265</v>
      </c>
      <c r="G50" s="71">
        <f t="shared" si="7"/>
        <v>-303653225.75239265</v>
      </c>
      <c r="H50" s="72">
        <f t="shared" si="7"/>
        <v>-773533463</v>
      </c>
      <c r="I50" s="70">
        <f t="shared" si="7"/>
        <v>-350325420.5942971</v>
      </c>
      <c r="J50" s="7">
        <f t="shared" si="7"/>
        <v>-345685949.0735335</v>
      </c>
      <c r="K50" s="71">
        <f t="shared" si="7"/>
        <v>-361598366.08984107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1223392469</v>
      </c>
      <c r="C53" s="6">
        <v>417738438</v>
      </c>
      <c r="D53" s="23">
        <v>12990816</v>
      </c>
      <c r="E53" s="24">
        <v>25328815</v>
      </c>
      <c r="F53" s="6">
        <v>27323583</v>
      </c>
      <c r="G53" s="25">
        <v>27323583</v>
      </c>
      <c r="H53" s="26">
        <v>1158288637</v>
      </c>
      <c r="I53" s="24">
        <v>-13497945</v>
      </c>
      <c r="J53" s="6">
        <v>-8483809</v>
      </c>
      <c r="K53" s="25">
        <v>-8530764</v>
      </c>
    </row>
    <row r="54" spans="1:11" ht="13.5">
      <c r="A54" s="22" t="s">
        <v>55</v>
      </c>
      <c r="B54" s="6">
        <v>35892345</v>
      </c>
      <c r="C54" s="6">
        <v>0</v>
      </c>
      <c r="D54" s="23">
        <v>0</v>
      </c>
      <c r="E54" s="24">
        <v>24370000</v>
      </c>
      <c r="F54" s="6">
        <v>24370000</v>
      </c>
      <c r="G54" s="25">
        <v>24370000</v>
      </c>
      <c r="H54" s="26">
        <v>0</v>
      </c>
      <c r="I54" s="24">
        <v>37850295</v>
      </c>
      <c r="J54" s="6">
        <v>39591409</v>
      </c>
      <c r="K54" s="25">
        <v>41412614</v>
      </c>
    </row>
    <row r="55" spans="1:11" ht="13.5">
      <c r="A55" s="22" t="s">
        <v>56</v>
      </c>
      <c r="B55" s="6">
        <v>0</v>
      </c>
      <c r="C55" s="6">
        <v>1178004</v>
      </c>
      <c r="D55" s="23">
        <v>6003760</v>
      </c>
      <c r="E55" s="24">
        <v>9354000</v>
      </c>
      <c r="F55" s="6">
        <v>1205144</v>
      </c>
      <c r="G55" s="25">
        <v>1205144</v>
      </c>
      <c r="H55" s="26">
        <v>839407</v>
      </c>
      <c r="I55" s="24">
        <v>8048350</v>
      </c>
      <c r="J55" s="6">
        <v>0</v>
      </c>
      <c r="K55" s="25">
        <v>6951650</v>
      </c>
    </row>
    <row r="56" spans="1:11" ht="13.5">
      <c r="A56" s="22" t="s">
        <v>57</v>
      </c>
      <c r="B56" s="6">
        <v>2510401</v>
      </c>
      <c r="C56" s="6">
        <v>0</v>
      </c>
      <c r="D56" s="23">
        <v>781197</v>
      </c>
      <c r="E56" s="24">
        <v>8133000</v>
      </c>
      <c r="F56" s="6">
        <v>5982997</v>
      </c>
      <c r="G56" s="25">
        <v>5982997</v>
      </c>
      <c r="H56" s="26">
        <v>1099780</v>
      </c>
      <c r="I56" s="24">
        <v>8432568</v>
      </c>
      <c r="J56" s="6">
        <v>8190936</v>
      </c>
      <c r="K56" s="25">
        <v>8544438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17316163</v>
      </c>
      <c r="C59" s="6">
        <v>18414566</v>
      </c>
      <c r="D59" s="23">
        <v>11944996</v>
      </c>
      <c r="E59" s="24">
        <v>16352429</v>
      </c>
      <c r="F59" s="6">
        <v>16352429</v>
      </c>
      <c r="G59" s="25">
        <v>16352429</v>
      </c>
      <c r="H59" s="26">
        <v>16352429</v>
      </c>
      <c r="I59" s="24">
        <v>9974920</v>
      </c>
      <c r="J59" s="6">
        <v>11010004</v>
      </c>
      <c r="K59" s="25">
        <v>11409931</v>
      </c>
    </row>
    <row r="60" spans="1:11" ht="13.5">
      <c r="A60" s="90" t="s">
        <v>60</v>
      </c>
      <c r="B60" s="6">
        <v>3661676</v>
      </c>
      <c r="C60" s="6">
        <v>3896024</v>
      </c>
      <c r="D60" s="23">
        <v>4129785</v>
      </c>
      <c r="E60" s="24">
        <v>3996978</v>
      </c>
      <c r="F60" s="6">
        <v>3996978</v>
      </c>
      <c r="G60" s="25">
        <v>3996978</v>
      </c>
      <c r="H60" s="26">
        <v>3996978</v>
      </c>
      <c r="I60" s="24">
        <v>4050549</v>
      </c>
      <c r="J60" s="6">
        <v>4236874</v>
      </c>
      <c r="K60" s="25">
        <v>4431771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790</v>
      </c>
      <c r="C65" s="98">
        <v>790</v>
      </c>
      <c r="D65" s="99">
        <v>790</v>
      </c>
      <c r="E65" s="97">
        <v>790</v>
      </c>
      <c r="F65" s="98">
        <v>790</v>
      </c>
      <c r="G65" s="99">
        <v>790</v>
      </c>
      <c r="H65" s="100">
        <v>790</v>
      </c>
      <c r="I65" s="97">
        <v>790</v>
      </c>
      <c r="J65" s="98">
        <v>790</v>
      </c>
      <c r="K65" s="99">
        <v>790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0.8159346621447252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0.11197279829723898</v>
      </c>
      <c r="F70" s="5">
        <f t="shared" si="8"/>
        <v>0.10988803290764089</v>
      </c>
      <c r="G70" s="5">
        <f t="shared" si="8"/>
        <v>0.10988803290764089</v>
      </c>
      <c r="H70" s="5">
        <f t="shared" si="8"/>
        <v>0</v>
      </c>
      <c r="I70" s="5">
        <f t="shared" si="8"/>
        <v>0.0853753555686791</v>
      </c>
      <c r="J70" s="5">
        <f t="shared" si="8"/>
        <v>0.08556948418122531</v>
      </c>
      <c r="K70" s="5">
        <f t="shared" si="8"/>
        <v>0.08517076814343989</v>
      </c>
    </row>
    <row r="71" spans="1:11" ht="12.75" hidden="1">
      <c r="A71" s="2" t="s">
        <v>103</v>
      </c>
      <c r="B71" s="2">
        <f>+B83</f>
        <v>224860692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35849371</v>
      </c>
      <c r="F71" s="2">
        <f t="shared" si="9"/>
        <v>32668371</v>
      </c>
      <c r="G71" s="2">
        <f t="shared" si="9"/>
        <v>32668371</v>
      </c>
      <c r="H71" s="2">
        <f t="shared" si="9"/>
        <v>0</v>
      </c>
      <c r="I71" s="2">
        <f t="shared" si="9"/>
        <v>24787296</v>
      </c>
      <c r="J71" s="2">
        <f t="shared" si="9"/>
        <v>26013253</v>
      </c>
      <c r="K71" s="2">
        <f t="shared" si="9"/>
        <v>27094671</v>
      </c>
    </row>
    <row r="72" spans="1:11" ht="12.75" hidden="1">
      <c r="A72" s="2" t="s">
        <v>104</v>
      </c>
      <c r="B72" s="2">
        <f>+B77</f>
        <v>275586640</v>
      </c>
      <c r="C72" s="2">
        <f aca="true" t="shared" si="10" ref="C72:K72">+C77</f>
        <v>0</v>
      </c>
      <c r="D72" s="2">
        <f t="shared" si="10"/>
        <v>245192560</v>
      </c>
      <c r="E72" s="2">
        <f t="shared" si="10"/>
        <v>320161428</v>
      </c>
      <c r="F72" s="2">
        <f t="shared" si="10"/>
        <v>297287795</v>
      </c>
      <c r="G72" s="2">
        <f t="shared" si="10"/>
        <v>297287795</v>
      </c>
      <c r="H72" s="2">
        <f t="shared" si="10"/>
        <v>257780013</v>
      </c>
      <c r="I72" s="2">
        <f t="shared" si="10"/>
        <v>290333151</v>
      </c>
      <c r="J72" s="2">
        <f t="shared" si="10"/>
        <v>304001517</v>
      </c>
      <c r="K72" s="2">
        <f t="shared" si="10"/>
        <v>318121717</v>
      </c>
    </row>
    <row r="73" spans="1:11" ht="12.75" hidden="1">
      <c r="A73" s="2" t="s">
        <v>105</v>
      </c>
      <c r="B73" s="2">
        <f>+B74</f>
        <v>-62995601.33333331</v>
      </c>
      <c r="C73" s="2">
        <f aca="true" t="shared" si="11" ref="C73:K73">+(C78+C80+C81+C82)-(B78+B80+B81+B82)</f>
        <v>-59225207</v>
      </c>
      <c r="D73" s="2">
        <f t="shared" si="11"/>
        <v>68517120</v>
      </c>
      <c r="E73" s="2">
        <f t="shared" si="11"/>
        <v>218881813</v>
      </c>
      <c r="F73" s="2">
        <f>+(F78+F80+F81+F82)-(D78+D80+D81+D82)</f>
        <v>199189180</v>
      </c>
      <c r="G73" s="2">
        <f>+(G78+G80+G81+G82)-(D78+D80+D81+D82)</f>
        <v>199189180</v>
      </c>
      <c r="H73" s="2">
        <f>+(H78+H80+H81+H82)-(D78+D80+D81+D82)</f>
        <v>165088859</v>
      </c>
      <c r="I73" s="2">
        <f>+(I78+I80+I81+I82)-(E78+E80+E81+E82)</f>
        <v>-15274061</v>
      </c>
      <c r="J73" s="2">
        <f t="shared" si="11"/>
        <v>12854072</v>
      </c>
      <c r="K73" s="2">
        <f t="shared" si="11"/>
        <v>12630050</v>
      </c>
    </row>
    <row r="74" spans="1:11" ht="12.75" hidden="1">
      <c r="A74" s="2" t="s">
        <v>106</v>
      </c>
      <c r="B74" s="2">
        <f>+TREND(C74:E74)</f>
        <v>-62995601.33333331</v>
      </c>
      <c r="C74" s="2">
        <f>+C73</f>
        <v>-59225207</v>
      </c>
      <c r="D74" s="2">
        <f aca="true" t="shared" si="12" ref="D74:K74">+D73</f>
        <v>68517120</v>
      </c>
      <c r="E74" s="2">
        <f t="shared" si="12"/>
        <v>218881813</v>
      </c>
      <c r="F74" s="2">
        <f t="shared" si="12"/>
        <v>199189180</v>
      </c>
      <c r="G74" s="2">
        <f t="shared" si="12"/>
        <v>199189180</v>
      </c>
      <c r="H74" s="2">
        <f t="shared" si="12"/>
        <v>165088859</v>
      </c>
      <c r="I74" s="2">
        <f t="shared" si="12"/>
        <v>-15274061</v>
      </c>
      <c r="J74" s="2">
        <f t="shared" si="12"/>
        <v>12854072</v>
      </c>
      <c r="K74" s="2">
        <f t="shared" si="12"/>
        <v>12630050</v>
      </c>
    </row>
    <row r="75" spans="1:11" ht="12.75" hidden="1">
      <c r="A75" s="2" t="s">
        <v>107</v>
      </c>
      <c r="B75" s="2">
        <f>+B84-(((B80+B81+B78)*B70)-B79)</f>
        <v>414156408.0803885</v>
      </c>
      <c r="C75" s="2">
        <f aca="true" t="shared" si="13" ref="C75:K75">+C84-(((C80+C81+C78)*C70)-C79)</f>
        <v>-110569815</v>
      </c>
      <c r="D75" s="2">
        <f t="shared" si="13"/>
        <v>170134720</v>
      </c>
      <c r="E75" s="2">
        <f t="shared" si="13"/>
        <v>357426031.9960396</v>
      </c>
      <c r="F75" s="2">
        <f t="shared" si="13"/>
        <v>399994751.75239265</v>
      </c>
      <c r="G75" s="2">
        <f t="shared" si="13"/>
        <v>399994751.75239265</v>
      </c>
      <c r="H75" s="2">
        <f t="shared" si="13"/>
        <v>829510940</v>
      </c>
      <c r="I75" s="2">
        <f t="shared" si="13"/>
        <v>438240180.5942971</v>
      </c>
      <c r="J75" s="2">
        <f t="shared" si="13"/>
        <v>437680388.0735335</v>
      </c>
      <c r="K75" s="2">
        <f t="shared" si="13"/>
        <v>458840061.08984107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275586640</v>
      </c>
      <c r="C77" s="3">
        <v>0</v>
      </c>
      <c r="D77" s="3">
        <v>245192560</v>
      </c>
      <c r="E77" s="3">
        <v>320161428</v>
      </c>
      <c r="F77" s="3">
        <v>297287795</v>
      </c>
      <c r="G77" s="3">
        <v>297287795</v>
      </c>
      <c r="H77" s="3">
        <v>257780013</v>
      </c>
      <c r="I77" s="3">
        <v>290333151</v>
      </c>
      <c r="J77" s="3">
        <v>304001517</v>
      </c>
      <c r="K77" s="3">
        <v>318121717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464464095</v>
      </c>
      <c r="C79" s="3">
        <v>-137789366</v>
      </c>
      <c r="D79" s="3">
        <v>124052900</v>
      </c>
      <c r="E79" s="3">
        <v>379758532</v>
      </c>
      <c r="F79" s="3">
        <v>383597822</v>
      </c>
      <c r="G79" s="3">
        <v>383597822</v>
      </c>
      <c r="H79" s="3">
        <v>783429120</v>
      </c>
      <c r="I79" s="3">
        <v>413525010</v>
      </c>
      <c r="J79" s="3">
        <v>412047747</v>
      </c>
      <c r="K79" s="3">
        <v>432008809</v>
      </c>
    </row>
    <row r="80" spans="1:11" ht="12.75" hidden="1">
      <c r="A80" s="1" t="s">
        <v>69</v>
      </c>
      <c r="B80" s="3">
        <v>18592982</v>
      </c>
      <c r="C80" s="3">
        <v>-326211</v>
      </c>
      <c r="D80" s="3">
        <v>73637051</v>
      </c>
      <c r="E80" s="3">
        <v>289830240</v>
      </c>
      <c r="F80" s="3">
        <v>270137607</v>
      </c>
      <c r="G80" s="3">
        <v>270137607</v>
      </c>
      <c r="H80" s="3">
        <v>175509595</v>
      </c>
      <c r="I80" s="3">
        <v>274556179</v>
      </c>
      <c r="J80" s="3">
        <v>287410251</v>
      </c>
      <c r="K80" s="3">
        <v>300040301</v>
      </c>
    </row>
    <row r="81" spans="1:11" ht="12.75" hidden="1">
      <c r="A81" s="1" t="s">
        <v>70</v>
      </c>
      <c r="B81" s="3">
        <v>43063532</v>
      </c>
      <c r="C81" s="3">
        <v>2757518</v>
      </c>
      <c r="D81" s="3">
        <v>-2688624</v>
      </c>
      <c r="E81" s="3">
        <v>0</v>
      </c>
      <c r="F81" s="3">
        <v>0</v>
      </c>
      <c r="G81" s="3">
        <v>0</v>
      </c>
      <c r="H81" s="3">
        <v>60527691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224860692</v>
      </c>
      <c r="C83" s="3">
        <v>0</v>
      </c>
      <c r="D83" s="3">
        <v>0</v>
      </c>
      <c r="E83" s="3">
        <v>35849371</v>
      </c>
      <c r="F83" s="3">
        <v>32668371</v>
      </c>
      <c r="G83" s="3">
        <v>32668371</v>
      </c>
      <c r="H83" s="3">
        <v>0</v>
      </c>
      <c r="I83" s="3">
        <v>24787296</v>
      </c>
      <c r="J83" s="3">
        <v>26013253</v>
      </c>
      <c r="K83" s="3">
        <v>27094671</v>
      </c>
    </row>
    <row r="84" spans="1:11" ht="12.75" hidden="1">
      <c r="A84" s="1" t="s">
        <v>73</v>
      </c>
      <c r="B84" s="3">
        <v>0</v>
      </c>
      <c r="C84" s="3">
        <v>27219551</v>
      </c>
      <c r="D84" s="3">
        <v>46081820</v>
      </c>
      <c r="E84" s="3">
        <v>10120603</v>
      </c>
      <c r="F84" s="3">
        <v>46081820</v>
      </c>
      <c r="G84" s="3">
        <v>46081820</v>
      </c>
      <c r="H84" s="3">
        <v>46081820</v>
      </c>
      <c r="I84" s="3">
        <v>48155502</v>
      </c>
      <c r="J84" s="3">
        <v>50226188</v>
      </c>
      <c r="K84" s="3">
        <v>52385915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12053788</v>
      </c>
      <c r="C5" s="6">
        <v>0</v>
      </c>
      <c r="D5" s="23">
        <v>14301483</v>
      </c>
      <c r="E5" s="24">
        <v>18125124</v>
      </c>
      <c r="F5" s="6">
        <v>18125124</v>
      </c>
      <c r="G5" s="25">
        <v>18125124</v>
      </c>
      <c r="H5" s="26">
        <v>10603130</v>
      </c>
      <c r="I5" s="24">
        <v>18941124</v>
      </c>
      <c r="J5" s="6">
        <v>19812420</v>
      </c>
      <c r="K5" s="25">
        <v>20723784</v>
      </c>
    </row>
    <row r="6" spans="1:11" ht="13.5">
      <c r="A6" s="22" t="s">
        <v>19</v>
      </c>
      <c r="B6" s="6">
        <v>52562655</v>
      </c>
      <c r="C6" s="6">
        <v>0</v>
      </c>
      <c r="D6" s="23">
        <v>47679772</v>
      </c>
      <c r="E6" s="24">
        <v>60834996</v>
      </c>
      <c r="F6" s="6">
        <v>61004879</v>
      </c>
      <c r="G6" s="25">
        <v>61004879</v>
      </c>
      <c r="H6" s="26">
        <v>29173694</v>
      </c>
      <c r="I6" s="24">
        <v>60056025</v>
      </c>
      <c r="J6" s="6">
        <v>62355252</v>
      </c>
      <c r="K6" s="25">
        <v>65223600</v>
      </c>
    </row>
    <row r="7" spans="1:11" ht="13.5">
      <c r="A7" s="22" t="s">
        <v>20</v>
      </c>
      <c r="B7" s="6">
        <v>86642</v>
      </c>
      <c r="C7" s="6">
        <v>0</v>
      </c>
      <c r="D7" s="23">
        <v>92610</v>
      </c>
      <c r="E7" s="24">
        <v>129180</v>
      </c>
      <c r="F7" s="6">
        <v>129180</v>
      </c>
      <c r="G7" s="25">
        <v>129180</v>
      </c>
      <c r="H7" s="26">
        <v>817</v>
      </c>
      <c r="I7" s="24">
        <v>9030</v>
      </c>
      <c r="J7" s="6">
        <v>9444</v>
      </c>
      <c r="K7" s="25">
        <v>9876</v>
      </c>
    </row>
    <row r="8" spans="1:11" ht="13.5">
      <c r="A8" s="22" t="s">
        <v>21</v>
      </c>
      <c r="B8" s="6">
        <v>56278208</v>
      </c>
      <c r="C8" s="6">
        <v>0</v>
      </c>
      <c r="D8" s="23">
        <v>59969000</v>
      </c>
      <c r="E8" s="24">
        <v>62586396</v>
      </c>
      <c r="F8" s="6">
        <v>62709003</v>
      </c>
      <c r="G8" s="25">
        <v>62709003</v>
      </c>
      <c r="H8" s="26">
        <v>1071277</v>
      </c>
      <c r="I8" s="24">
        <v>75819000</v>
      </c>
      <c r="J8" s="6">
        <v>67613004</v>
      </c>
      <c r="K8" s="25">
        <v>71701008</v>
      </c>
    </row>
    <row r="9" spans="1:11" ht="13.5">
      <c r="A9" s="22" t="s">
        <v>22</v>
      </c>
      <c r="B9" s="6">
        <v>16790581</v>
      </c>
      <c r="C9" s="6">
        <v>0</v>
      </c>
      <c r="D9" s="23">
        <v>32076600</v>
      </c>
      <c r="E9" s="24">
        <v>21126708</v>
      </c>
      <c r="F9" s="6">
        <v>20957166</v>
      </c>
      <c r="G9" s="25">
        <v>20957166</v>
      </c>
      <c r="H9" s="26">
        <v>9336999</v>
      </c>
      <c r="I9" s="24">
        <v>18487408</v>
      </c>
      <c r="J9" s="6">
        <v>19337820</v>
      </c>
      <c r="K9" s="25">
        <v>20227368</v>
      </c>
    </row>
    <row r="10" spans="1:11" ht="25.5">
      <c r="A10" s="27" t="s">
        <v>97</v>
      </c>
      <c r="B10" s="28">
        <f>SUM(B5:B9)</f>
        <v>137771874</v>
      </c>
      <c r="C10" s="29">
        <f aca="true" t="shared" si="0" ref="C10:K10">SUM(C5:C9)</f>
        <v>0</v>
      </c>
      <c r="D10" s="30">
        <f t="shared" si="0"/>
        <v>154119465</v>
      </c>
      <c r="E10" s="28">
        <f t="shared" si="0"/>
        <v>162802404</v>
      </c>
      <c r="F10" s="29">
        <f t="shared" si="0"/>
        <v>162925352</v>
      </c>
      <c r="G10" s="31">
        <f t="shared" si="0"/>
        <v>162925352</v>
      </c>
      <c r="H10" s="32">
        <f t="shared" si="0"/>
        <v>50185917</v>
      </c>
      <c r="I10" s="28">
        <f t="shared" si="0"/>
        <v>173312587</v>
      </c>
      <c r="J10" s="29">
        <f t="shared" si="0"/>
        <v>169127940</v>
      </c>
      <c r="K10" s="31">
        <f t="shared" si="0"/>
        <v>177885636</v>
      </c>
    </row>
    <row r="11" spans="1:11" ht="13.5">
      <c r="A11" s="22" t="s">
        <v>23</v>
      </c>
      <c r="B11" s="6">
        <v>57883479</v>
      </c>
      <c r="C11" s="6">
        <v>0</v>
      </c>
      <c r="D11" s="23">
        <v>53002606</v>
      </c>
      <c r="E11" s="24">
        <v>66751584</v>
      </c>
      <c r="F11" s="6">
        <v>65854500</v>
      </c>
      <c r="G11" s="25">
        <v>65854500</v>
      </c>
      <c r="H11" s="26">
        <v>23222639</v>
      </c>
      <c r="I11" s="24">
        <v>60070489</v>
      </c>
      <c r="J11" s="6">
        <v>63434364</v>
      </c>
      <c r="K11" s="25">
        <v>66986856</v>
      </c>
    </row>
    <row r="12" spans="1:11" ht="13.5">
      <c r="A12" s="22" t="s">
        <v>24</v>
      </c>
      <c r="B12" s="6">
        <v>6281726</v>
      </c>
      <c r="C12" s="6">
        <v>0</v>
      </c>
      <c r="D12" s="23">
        <v>7237252</v>
      </c>
      <c r="E12" s="24">
        <v>5970324</v>
      </c>
      <c r="F12" s="6">
        <v>5970324</v>
      </c>
      <c r="G12" s="25">
        <v>5970324</v>
      </c>
      <c r="H12" s="26">
        <v>1144105</v>
      </c>
      <c r="I12" s="24">
        <v>6683779</v>
      </c>
      <c r="J12" s="6">
        <v>7058076</v>
      </c>
      <c r="K12" s="25">
        <v>7453332</v>
      </c>
    </row>
    <row r="13" spans="1:11" ht="13.5">
      <c r="A13" s="22" t="s">
        <v>98</v>
      </c>
      <c r="B13" s="6">
        <v>20960368</v>
      </c>
      <c r="C13" s="6">
        <v>0</v>
      </c>
      <c r="D13" s="23">
        <v>24006731</v>
      </c>
      <c r="E13" s="24">
        <v>19568760</v>
      </c>
      <c r="F13" s="6">
        <v>20295684</v>
      </c>
      <c r="G13" s="25">
        <v>20295684</v>
      </c>
      <c r="H13" s="26">
        <v>0</v>
      </c>
      <c r="I13" s="24">
        <v>23687329</v>
      </c>
      <c r="J13" s="6">
        <v>24776928</v>
      </c>
      <c r="K13" s="25">
        <v>25916676</v>
      </c>
    </row>
    <row r="14" spans="1:11" ht="13.5">
      <c r="A14" s="22" t="s">
        <v>25</v>
      </c>
      <c r="B14" s="6">
        <v>6680753</v>
      </c>
      <c r="C14" s="6">
        <v>0</v>
      </c>
      <c r="D14" s="23">
        <v>10194575</v>
      </c>
      <c r="E14" s="24">
        <v>0</v>
      </c>
      <c r="F14" s="6">
        <v>7500000</v>
      </c>
      <c r="G14" s="25">
        <v>7500000</v>
      </c>
      <c r="H14" s="26">
        <v>5909918</v>
      </c>
      <c r="I14" s="24">
        <v>8000000</v>
      </c>
      <c r="J14" s="6">
        <v>8367996</v>
      </c>
      <c r="K14" s="25">
        <v>8752932</v>
      </c>
    </row>
    <row r="15" spans="1:11" ht="13.5">
      <c r="A15" s="22" t="s">
        <v>26</v>
      </c>
      <c r="B15" s="6">
        <v>28475726</v>
      </c>
      <c r="C15" s="6">
        <v>0</v>
      </c>
      <c r="D15" s="23">
        <v>31200023</v>
      </c>
      <c r="E15" s="24">
        <v>37026060</v>
      </c>
      <c r="F15" s="6">
        <v>28950004</v>
      </c>
      <c r="G15" s="25">
        <v>28950004</v>
      </c>
      <c r="H15" s="26">
        <v>20186457</v>
      </c>
      <c r="I15" s="24">
        <v>28572269</v>
      </c>
      <c r="J15" s="6">
        <v>29886588</v>
      </c>
      <c r="K15" s="25">
        <v>31261380</v>
      </c>
    </row>
    <row r="16" spans="1:11" ht="13.5">
      <c r="A16" s="22" t="s">
        <v>21</v>
      </c>
      <c r="B16" s="6">
        <v>10903742</v>
      </c>
      <c r="C16" s="6">
        <v>0</v>
      </c>
      <c r="D16" s="23">
        <v>837718</v>
      </c>
      <c r="E16" s="24">
        <v>7312200</v>
      </c>
      <c r="F16" s="6">
        <v>2535003</v>
      </c>
      <c r="G16" s="25">
        <v>2535003</v>
      </c>
      <c r="H16" s="26">
        <v>415607</v>
      </c>
      <c r="I16" s="24">
        <v>1248510</v>
      </c>
      <c r="J16" s="6">
        <v>556608</v>
      </c>
      <c r="K16" s="25">
        <v>566100</v>
      </c>
    </row>
    <row r="17" spans="1:11" ht="13.5">
      <c r="A17" s="22" t="s">
        <v>27</v>
      </c>
      <c r="B17" s="6">
        <v>41606487</v>
      </c>
      <c r="C17" s="6">
        <v>0</v>
      </c>
      <c r="D17" s="23">
        <v>66329112</v>
      </c>
      <c r="E17" s="24">
        <v>63257976</v>
      </c>
      <c r="F17" s="6">
        <v>39863916</v>
      </c>
      <c r="G17" s="25">
        <v>39863916</v>
      </c>
      <c r="H17" s="26">
        <v>9086915</v>
      </c>
      <c r="I17" s="24">
        <v>39654345</v>
      </c>
      <c r="J17" s="6">
        <v>41478456</v>
      </c>
      <c r="K17" s="25">
        <v>43346616</v>
      </c>
    </row>
    <row r="18" spans="1:11" ht="13.5">
      <c r="A18" s="33" t="s">
        <v>28</v>
      </c>
      <c r="B18" s="34">
        <f>SUM(B11:B17)</f>
        <v>172792281</v>
      </c>
      <c r="C18" s="35">
        <f aca="true" t="shared" si="1" ref="C18:K18">SUM(C11:C17)</f>
        <v>0</v>
      </c>
      <c r="D18" s="36">
        <f t="shared" si="1"/>
        <v>192808017</v>
      </c>
      <c r="E18" s="34">
        <f t="shared" si="1"/>
        <v>199886904</v>
      </c>
      <c r="F18" s="35">
        <f t="shared" si="1"/>
        <v>170969431</v>
      </c>
      <c r="G18" s="37">
        <f t="shared" si="1"/>
        <v>170969431</v>
      </c>
      <c r="H18" s="38">
        <f t="shared" si="1"/>
        <v>59965641</v>
      </c>
      <c r="I18" s="34">
        <f t="shared" si="1"/>
        <v>167916721</v>
      </c>
      <c r="J18" s="35">
        <f t="shared" si="1"/>
        <v>175559016</v>
      </c>
      <c r="K18" s="37">
        <f t="shared" si="1"/>
        <v>184283892</v>
      </c>
    </row>
    <row r="19" spans="1:11" ht="13.5">
      <c r="A19" s="33" t="s">
        <v>29</v>
      </c>
      <c r="B19" s="39">
        <f>+B10-B18</f>
        <v>-35020407</v>
      </c>
      <c r="C19" s="40">
        <f aca="true" t="shared" si="2" ref="C19:K19">+C10-C18</f>
        <v>0</v>
      </c>
      <c r="D19" s="41">
        <f t="shared" si="2"/>
        <v>-38688552</v>
      </c>
      <c r="E19" s="39">
        <f t="shared" si="2"/>
        <v>-37084500</v>
      </c>
      <c r="F19" s="40">
        <f t="shared" si="2"/>
        <v>-8044079</v>
      </c>
      <c r="G19" s="42">
        <f t="shared" si="2"/>
        <v>-8044079</v>
      </c>
      <c r="H19" s="43">
        <f t="shared" si="2"/>
        <v>-9779724</v>
      </c>
      <c r="I19" s="39">
        <f t="shared" si="2"/>
        <v>5395866</v>
      </c>
      <c r="J19" s="40">
        <f t="shared" si="2"/>
        <v>-6431076</v>
      </c>
      <c r="K19" s="42">
        <f t="shared" si="2"/>
        <v>-6398256</v>
      </c>
    </row>
    <row r="20" spans="1:11" ht="25.5">
      <c r="A20" s="44" t="s">
        <v>30</v>
      </c>
      <c r="B20" s="45">
        <v>10224419</v>
      </c>
      <c r="C20" s="46">
        <v>0</v>
      </c>
      <c r="D20" s="47">
        <v>17014353</v>
      </c>
      <c r="E20" s="45">
        <v>28405992</v>
      </c>
      <c r="F20" s="46">
        <v>23621000</v>
      </c>
      <c r="G20" s="48">
        <v>23621000</v>
      </c>
      <c r="H20" s="49">
        <v>15286076</v>
      </c>
      <c r="I20" s="45">
        <v>25818000</v>
      </c>
      <c r="J20" s="46">
        <v>26613996</v>
      </c>
      <c r="K20" s="48">
        <v>24926004</v>
      </c>
    </row>
    <row r="21" spans="1:11" ht="63.75">
      <c r="A21" s="50" t="s">
        <v>99</v>
      </c>
      <c r="B21" s="51">
        <v>0</v>
      </c>
      <c r="C21" s="52">
        <v>0</v>
      </c>
      <c r="D21" s="53">
        <v>802746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-24795988</v>
      </c>
      <c r="C22" s="58">
        <f aca="true" t="shared" si="3" ref="C22:K22">SUM(C19:C21)</f>
        <v>0</v>
      </c>
      <c r="D22" s="59">
        <f t="shared" si="3"/>
        <v>-20871453</v>
      </c>
      <c r="E22" s="57">
        <f t="shared" si="3"/>
        <v>-8678508</v>
      </c>
      <c r="F22" s="58">
        <f t="shared" si="3"/>
        <v>15576921</v>
      </c>
      <c r="G22" s="60">
        <f t="shared" si="3"/>
        <v>15576921</v>
      </c>
      <c r="H22" s="61">
        <f t="shared" si="3"/>
        <v>5506352</v>
      </c>
      <c r="I22" s="57">
        <f t="shared" si="3"/>
        <v>31213866</v>
      </c>
      <c r="J22" s="58">
        <f t="shared" si="3"/>
        <v>20182920</v>
      </c>
      <c r="K22" s="60">
        <f t="shared" si="3"/>
        <v>18527748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-24795988</v>
      </c>
      <c r="C24" s="40">
        <f aca="true" t="shared" si="4" ref="C24:K24">SUM(C22:C23)</f>
        <v>0</v>
      </c>
      <c r="D24" s="41">
        <f t="shared" si="4"/>
        <v>-20871453</v>
      </c>
      <c r="E24" s="39">
        <f t="shared" si="4"/>
        <v>-8678508</v>
      </c>
      <c r="F24" s="40">
        <f t="shared" si="4"/>
        <v>15576921</v>
      </c>
      <c r="G24" s="42">
        <f t="shared" si="4"/>
        <v>15576921</v>
      </c>
      <c r="H24" s="43">
        <f t="shared" si="4"/>
        <v>5506352</v>
      </c>
      <c r="I24" s="39">
        <f t="shared" si="4"/>
        <v>31213866</v>
      </c>
      <c r="J24" s="40">
        <f t="shared" si="4"/>
        <v>20182920</v>
      </c>
      <c r="K24" s="42">
        <f t="shared" si="4"/>
        <v>18527748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18233436</v>
      </c>
      <c r="C27" s="7">
        <v>0</v>
      </c>
      <c r="D27" s="69">
        <v>17299048</v>
      </c>
      <c r="E27" s="70">
        <v>42613200</v>
      </c>
      <c r="F27" s="7">
        <v>23621196</v>
      </c>
      <c r="G27" s="71">
        <v>23621196</v>
      </c>
      <c r="H27" s="72">
        <v>9135403</v>
      </c>
      <c r="I27" s="70">
        <v>0</v>
      </c>
      <c r="J27" s="7">
        <v>0</v>
      </c>
      <c r="K27" s="71">
        <v>0</v>
      </c>
    </row>
    <row r="28" spans="1:11" ht="13.5">
      <c r="A28" s="73" t="s">
        <v>34</v>
      </c>
      <c r="B28" s="6">
        <v>17058472</v>
      </c>
      <c r="C28" s="6">
        <v>0</v>
      </c>
      <c r="D28" s="23">
        <v>22384183</v>
      </c>
      <c r="E28" s="24">
        <v>23621196</v>
      </c>
      <c r="F28" s="6">
        <v>23621196</v>
      </c>
      <c r="G28" s="25">
        <v>23621196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1174964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18233436</v>
      </c>
      <c r="C32" s="7">
        <f aca="true" t="shared" si="5" ref="C32:K32">SUM(C28:C31)</f>
        <v>0</v>
      </c>
      <c r="D32" s="69">
        <f t="shared" si="5"/>
        <v>22384183</v>
      </c>
      <c r="E32" s="70">
        <f t="shared" si="5"/>
        <v>23621196</v>
      </c>
      <c r="F32" s="7">
        <f t="shared" si="5"/>
        <v>23621196</v>
      </c>
      <c r="G32" s="71">
        <f t="shared" si="5"/>
        <v>23621196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109792507</v>
      </c>
      <c r="C35" s="6">
        <v>0</v>
      </c>
      <c r="D35" s="23">
        <v>115351078</v>
      </c>
      <c r="E35" s="24">
        <v>-51291708</v>
      </c>
      <c r="F35" s="6">
        <v>-8044274</v>
      </c>
      <c r="G35" s="25">
        <v>-8044274</v>
      </c>
      <c r="H35" s="26">
        <v>129509083</v>
      </c>
      <c r="I35" s="24">
        <v>105728823</v>
      </c>
      <c r="J35" s="6">
        <v>97376208</v>
      </c>
      <c r="K35" s="25">
        <v>99216000</v>
      </c>
    </row>
    <row r="36" spans="1:11" ht="13.5">
      <c r="A36" s="22" t="s">
        <v>40</v>
      </c>
      <c r="B36" s="6">
        <v>398064281</v>
      </c>
      <c r="C36" s="6">
        <v>0</v>
      </c>
      <c r="D36" s="23">
        <v>471321333</v>
      </c>
      <c r="E36" s="24">
        <v>42613200</v>
      </c>
      <c r="F36" s="6">
        <v>23621196</v>
      </c>
      <c r="G36" s="25">
        <v>23621196</v>
      </c>
      <c r="H36" s="26">
        <v>480456737</v>
      </c>
      <c r="I36" s="24">
        <v>-23687329</v>
      </c>
      <c r="J36" s="6">
        <v>-24776928</v>
      </c>
      <c r="K36" s="25">
        <v>-25916676</v>
      </c>
    </row>
    <row r="37" spans="1:11" ht="13.5">
      <c r="A37" s="22" t="s">
        <v>41</v>
      </c>
      <c r="B37" s="6">
        <v>112451309</v>
      </c>
      <c r="C37" s="6">
        <v>0</v>
      </c>
      <c r="D37" s="23">
        <v>201973697</v>
      </c>
      <c r="E37" s="24">
        <v>0</v>
      </c>
      <c r="F37" s="6">
        <v>0</v>
      </c>
      <c r="G37" s="25">
        <v>0</v>
      </c>
      <c r="H37" s="26">
        <v>219760741</v>
      </c>
      <c r="I37" s="24">
        <v>50827622</v>
      </c>
      <c r="J37" s="6">
        <v>52416360</v>
      </c>
      <c r="K37" s="25">
        <v>54771576</v>
      </c>
    </row>
    <row r="38" spans="1:11" ht="13.5">
      <c r="A38" s="22" t="s">
        <v>42</v>
      </c>
      <c r="B38" s="6">
        <v>29506738</v>
      </c>
      <c r="C38" s="6">
        <v>0</v>
      </c>
      <c r="D38" s="23">
        <v>33017844</v>
      </c>
      <c r="E38" s="24">
        <v>0</v>
      </c>
      <c r="F38" s="6">
        <v>0</v>
      </c>
      <c r="G38" s="25">
        <v>0</v>
      </c>
      <c r="H38" s="26">
        <v>33017844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365898741</v>
      </c>
      <c r="C39" s="6">
        <v>0</v>
      </c>
      <c r="D39" s="23">
        <v>372552309</v>
      </c>
      <c r="E39" s="24">
        <v>0</v>
      </c>
      <c r="F39" s="6">
        <v>15576920</v>
      </c>
      <c r="G39" s="25">
        <v>15576920</v>
      </c>
      <c r="H39" s="26">
        <v>351680867</v>
      </c>
      <c r="I39" s="24">
        <v>31213868</v>
      </c>
      <c r="J39" s="6">
        <v>20182920</v>
      </c>
      <c r="K39" s="25">
        <v>18527748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24052708</v>
      </c>
      <c r="C42" s="6">
        <v>0</v>
      </c>
      <c r="D42" s="23">
        <v>166401077</v>
      </c>
      <c r="E42" s="24">
        <v>99373944</v>
      </c>
      <c r="F42" s="6">
        <v>94418106</v>
      </c>
      <c r="G42" s="25">
        <v>94418106</v>
      </c>
      <c r="H42" s="26">
        <v>76233789</v>
      </c>
      <c r="I42" s="24">
        <v>171724026</v>
      </c>
      <c r="J42" s="6">
        <v>166140480</v>
      </c>
      <c r="K42" s="25">
        <v>171927264</v>
      </c>
    </row>
    <row r="43" spans="1:11" ht="13.5">
      <c r="A43" s="22" t="s">
        <v>46</v>
      </c>
      <c r="B43" s="6">
        <v>-18233474</v>
      </c>
      <c r="C43" s="6">
        <v>0</v>
      </c>
      <c r="D43" s="23">
        <v>880</v>
      </c>
      <c r="E43" s="24">
        <v>-42613200</v>
      </c>
      <c r="F43" s="6">
        <v>-23621196</v>
      </c>
      <c r="G43" s="25">
        <v>-23621196</v>
      </c>
      <c r="H43" s="26">
        <v>-10968970</v>
      </c>
      <c r="I43" s="24">
        <v>1234881</v>
      </c>
      <c r="J43" s="6">
        <v>1291680</v>
      </c>
      <c r="K43" s="25">
        <v>1351104</v>
      </c>
    </row>
    <row r="44" spans="1:11" ht="13.5">
      <c r="A44" s="22" t="s">
        <v>47</v>
      </c>
      <c r="B44" s="6">
        <v>-294388</v>
      </c>
      <c r="C44" s="6">
        <v>0</v>
      </c>
      <c r="D44" s="23">
        <v>2859657</v>
      </c>
      <c r="E44" s="24">
        <v>-2605326</v>
      </c>
      <c r="F44" s="6">
        <v>-2605326</v>
      </c>
      <c r="G44" s="25">
        <v>-2605326</v>
      </c>
      <c r="H44" s="26">
        <v>-2667782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6643582</v>
      </c>
      <c r="C45" s="7">
        <v>0</v>
      </c>
      <c r="D45" s="69">
        <v>179554060</v>
      </c>
      <c r="E45" s="70">
        <v>54155418</v>
      </c>
      <c r="F45" s="7">
        <v>68191584</v>
      </c>
      <c r="G45" s="71">
        <v>68191584</v>
      </c>
      <c r="H45" s="72">
        <v>64609001</v>
      </c>
      <c r="I45" s="70">
        <v>172958907</v>
      </c>
      <c r="J45" s="7">
        <v>167432160</v>
      </c>
      <c r="K45" s="71">
        <v>173278368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6643582</v>
      </c>
      <c r="C48" s="6">
        <v>0</v>
      </c>
      <c r="D48" s="23">
        <v>-327907</v>
      </c>
      <c r="E48" s="24">
        <v>-130251828</v>
      </c>
      <c r="F48" s="6">
        <v>-87159472</v>
      </c>
      <c r="G48" s="25">
        <v>-87159472</v>
      </c>
      <c r="H48" s="26">
        <v>-18494577</v>
      </c>
      <c r="I48" s="24">
        <v>73206725</v>
      </c>
      <c r="J48" s="6">
        <v>63450804</v>
      </c>
      <c r="K48" s="25">
        <v>63828480</v>
      </c>
    </row>
    <row r="49" spans="1:11" ht="13.5">
      <c r="A49" s="22" t="s">
        <v>51</v>
      </c>
      <c r="B49" s="6">
        <f>+B75</f>
        <v>56022517.96078834</v>
      </c>
      <c r="C49" s="6">
        <f aca="true" t="shared" si="6" ref="C49:K49">+C75</f>
        <v>0</v>
      </c>
      <c r="D49" s="23">
        <f t="shared" si="6"/>
        <v>105700730.41923398</v>
      </c>
      <c r="E49" s="24">
        <f t="shared" si="6"/>
        <v>-7577238.013462439</v>
      </c>
      <c r="F49" s="6">
        <f t="shared" si="6"/>
        <v>-7093599.773789744</v>
      </c>
      <c r="G49" s="25">
        <f t="shared" si="6"/>
        <v>-7093599.773789744</v>
      </c>
      <c r="H49" s="26">
        <f t="shared" si="6"/>
        <v>117830441.18405849</v>
      </c>
      <c r="I49" s="24">
        <f t="shared" si="6"/>
        <v>36754144.89397958</v>
      </c>
      <c r="J49" s="6">
        <f t="shared" si="6"/>
        <v>37801528.655210316</v>
      </c>
      <c r="K49" s="25">
        <f t="shared" si="6"/>
        <v>39488841.64548826</v>
      </c>
    </row>
    <row r="50" spans="1:11" ht="13.5">
      <c r="A50" s="33" t="s">
        <v>52</v>
      </c>
      <c r="B50" s="7">
        <f>+B48-B49</f>
        <v>-49378935.96078834</v>
      </c>
      <c r="C50" s="7">
        <f aca="true" t="shared" si="7" ref="C50:K50">+C48-C49</f>
        <v>0</v>
      </c>
      <c r="D50" s="69">
        <f t="shared" si="7"/>
        <v>-106028637.41923398</v>
      </c>
      <c r="E50" s="70">
        <f t="shared" si="7"/>
        <v>-122674589.98653756</v>
      </c>
      <c r="F50" s="7">
        <f t="shared" si="7"/>
        <v>-80065872.22621025</v>
      </c>
      <c r="G50" s="71">
        <f t="shared" si="7"/>
        <v>-80065872.22621025</v>
      </c>
      <c r="H50" s="72">
        <f t="shared" si="7"/>
        <v>-136325018.1840585</v>
      </c>
      <c r="I50" s="70">
        <f t="shared" si="7"/>
        <v>36452580.10602042</v>
      </c>
      <c r="J50" s="7">
        <f t="shared" si="7"/>
        <v>25649275.344789684</v>
      </c>
      <c r="K50" s="71">
        <f t="shared" si="7"/>
        <v>24339638.354511738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398064281</v>
      </c>
      <c r="C53" s="6">
        <v>0</v>
      </c>
      <c r="D53" s="23">
        <v>459570725</v>
      </c>
      <c r="E53" s="24">
        <v>23202000</v>
      </c>
      <c r="F53" s="6">
        <v>8709996</v>
      </c>
      <c r="G53" s="25">
        <v>8709996</v>
      </c>
      <c r="H53" s="26">
        <v>464004928</v>
      </c>
      <c r="I53" s="24">
        <v>-23687329</v>
      </c>
      <c r="J53" s="6">
        <v>-24776928</v>
      </c>
      <c r="K53" s="25">
        <v>-25916676</v>
      </c>
    </row>
    <row r="54" spans="1:11" ht="13.5">
      <c r="A54" s="22" t="s">
        <v>55</v>
      </c>
      <c r="B54" s="6">
        <v>20960368</v>
      </c>
      <c r="C54" s="6">
        <v>0</v>
      </c>
      <c r="D54" s="23">
        <v>24006731</v>
      </c>
      <c r="E54" s="24">
        <v>19568760</v>
      </c>
      <c r="F54" s="6">
        <v>20295684</v>
      </c>
      <c r="G54" s="25">
        <v>20295684</v>
      </c>
      <c r="H54" s="26">
        <v>0</v>
      </c>
      <c r="I54" s="24">
        <v>23687329</v>
      </c>
      <c r="J54" s="6">
        <v>24776928</v>
      </c>
      <c r="K54" s="25">
        <v>25916676</v>
      </c>
    </row>
    <row r="55" spans="1:11" ht="13.5">
      <c r="A55" s="22" t="s">
        <v>56</v>
      </c>
      <c r="B55" s="6">
        <v>0</v>
      </c>
      <c r="C55" s="6">
        <v>0</v>
      </c>
      <c r="D55" s="23">
        <v>16096548</v>
      </c>
      <c r="E55" s="24">
        <v>8709996</v>
      </c>
      <c r="F55" s="6">
        <v>8709996</v>
      </c>
      <c r="G55" s="25">
        <v>8709996</v>
      </c>
      <c r="H55" s="26">
        <v>4434202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0</v>
      </c>
      <c r="D56" s="23">
        <v>1403844</v>
      </c>
      <c r="E56" s="24">
        <v>3350004</v>
      </c>
      <c r="F56" s="6">
        <v>3150000</v>
      </c>
      <c r="G56" s="25">
        <v>3150000</v>
      </c>
      <c r="H56" s="26">
        <v>1321451</v>
      </c>
      <c r="I56" s="24">
        <v>1200000</v>
      </c>
      <c r="J56" s="6">
        <v>1255200</v>
      </c>
      <c r="K56" s="25">
        <v>1312932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2612013</v>
      </c>
      <c r="I59" s="24">
        <v>8452322</v>
      </c>
      <c r="J59" s="6">
        <v>8744199</v>
      </c>
      <c r="K59" s="25">
        <v>9146432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1186</v>
      </c>
      <c r="C63" s="98">
        <v>1186</v>
      </c>
      <c r="D63" s="99">
        <v>15730</v>
      </c>
      <c r="E63" s="97">
        <v>15730</v>
      </c>
      <c r="F63" s="98">
        <v>15730</v>
      </c>
      <c r="G63" s="99">
        <v>15730</v>
      </c>
      <c r="H63" s="100">
        <v>0</v>
      </c>
      <c r="I63" s="97">
        <v>15730</v>
      </c>
      <c r="J63" s="98">
        <v>15730</v>
      </c>
      <c r="K63" s="99">
        <v>15730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1686</v>
      </c>
      <c r="C65" s="98">
        <v>1686</v>
      </c>
      <c r="D65" s="99">
        <v>2381</v>
      </c>
      <c r="E65" s="97">
        <v>2381</v>
      </c>
      <c r="F65" s="98">
        <v>2381</v>
      </c>
      <c r="G65" s="99">
        <v>2381</v>
      </c>
      <c r="H65" s="100">
        <v>0</v>
      </c>
      <c r="I65" s="97">
        <v>2381</v>
      </c>
      <c r="J65" s="98">
        <v>2381</v>
      </c>
      <c r="K65" s="99">
        <v>2381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0.9317118999032848</v>
      </c>
      <c r="C70" s="5">
        <f aca="true" t="shared" si="8" ref="C70:K70">IF(ISERROR(C71/C72),0,(C71/C72))</f>
        <v>0</v>
      </c>
      <c r="D70" s="5">
        <f t="shared" si="8"/>
        <v>0.7383114610913477</v>
      </c>
      <c r="E70" s="5">
        <f t="shared" si="8"/>
        <v>0.09596284825127468</v>
      </c>
      <c r="F70" s="5">
        <f t="shared" si="8"/>
        <v>0.08966165734413942</v>
      </c>
      <c r="G70" s="5">
        <f t="shared" si="8"/>
        <v>0.08966165734413942</v>
      </c>
      <c r="H70" s="5">
        <f t="shared" si="8"/>
        <v>0.6143973396749824</v>
      </c>
      <c r="I70" s="5">
        <f t="shared" si="8"/>
        <v>0.43273583106540103</v>
      </c>
      <c r="J70" s="5">
        <f t="shared" si="8"/>
        <v>0.43079314088019943</v>
      </c>
      <c r="K70" s="5">
        <f t="shared" si="8"/>
        <v>0.431867911470251</v>
      </c>
    </row>
    <row r="71" spans="1:11" ht="12.75" hidden="1">
      <c r="A71" s="2" t="s">
        <v>103</v>
      </c>
      <c r="B71" s="2">
        <f>+B83</f>
        <v>67005334</v>
      </c>
      <c r="C71" s="2">
        <f aca="true" t="shared" si="9" ref="C71:K71">+C83</f>
        <v>0</v>
      </c>
      <c r="D71" s="2">
        <f t="shared" si="9"/>
        <v>49022524</v>
      </c>
      <c r="E71" s="2">
        <f t="shared" si="9"/>
        <v>8381556</v>
      </c>
      <c r="F71" s="2">
        <f t="shared" si="9"/>
        <v>7831230</v>
      </c>
      <c r="G71" s="2">
        <f t="shared" si="9"/>
        <v>7831230</v>
      </c>
      <c r="H71" s="2">
        <f t="shared" si="9"/>
        <v>26099736</v>
      </c>
      <c r="I71" s="2">
        <f t="shared" si="9"/>
        <v>36421589</v>
      </c>
      <c r="J71" s="2">
        <f t="shared" si="9"/>
        <v>37726344</v>
      </c>
      <c r="K71" s="2">
        <f t="shared" si="9"/>
        <v>39560208</v>
      </c>
    </row>
    <row r="72" spans="1:11" ht="12.75" hidden="1">
      <c r="A72" s="2" t="s">
        <v>104</v>
      </c>
      <c r="B72" s="2">
        <f>+B77</f>
        <v>71916366</v>
      </c>
      <c r="C72" s="2">
        <f aca="true" t="shared" si="10" ref="C72:K72">+C77</f>
        <v>0</v>
      </c>
      <c r="D72" s="2">
        <f t="shared" si="10"/>
        <v>66398162</v>
      </c>
      <c r="E72" s="2">
        <f t="shared" si="10"/>
        <v>87341676</v>
      </c>
      <c r="F72" s="2">
        <f t="shared" si="10"/>
        <v>87342017</v>
      </c>
      <c r="G72" s="2">
        <f t="shared" si="10"/>
        <v>87342017</v>
      </c>
      <c r="H72" s="2">
        <f t="shared" si="10"/>
        <v>42480223</v>
      </c>
      <c r="I72" s="2">
        <f t="shared" si="10"/>
        <v>84165873</v>
      </c>
      <c r="J72" s="2">
        <f t="shared" si="10"/>
        <v>87574152</v>
      </c>
      <c r="K72" s="2">
        <f t="shared" si="10"/>
        <v>91602564</v>
      </c>
    </row>
    <row r="73" spans="1:11" ht="12.75" hidden="1">
      <c r="A73" s="2" t="s">
        <v>105</v>
      </c>
      <c r="B73" s="2">
        <f>+B74</f>
        <v>270455.3333333358</v>
      </c>
      <c r="C73" s="2">
        <f aca="true" t="shared" si="11" ref="C73:K73">+(C78+C80+C81+C82)-(B78+B80+B81+B82)</f>
        <v>-52956986</v>
      </c>
      <c r="D73" s="2">
        <f t="shared" si="11"/>
        <v>115122594</v>
      </c>
      <c r="E73" s="2">
        <f t="shared" si="11"/>
        <v>-36162474</v>
      </c>
      <c r="F73" s="2">
        <f>+(F78+F80+F81+F82)-(D78+D80+D81+D82)</f>
        <v>-36007396</v>
      </c>
      <c r="G73" s="2">
        <f>+(G78+G80+G81+G82)-(D78+D80+D81+D82)</f>
        <v>-36007396</v>
      </c>
      <c r="H73" s="2">
        <f>+(H78+H80+H81+H82)-(D78+D80+D81+D82)</f>
        <v>32324675</v>
      </c>
      <c r="I73" s="2">
        <f>+(I78+I80+I81+I82)-(E78+E80+E81+E82)</f>
        <v>-46438022</v>
      </c>
      <c r="J73" s="2">
        <f t="shared" si="11"/>
        <v>1403306</v>
      </c>
      <c r="K73" s="2">
        <f t="shared" si="11"/>
        <v>1462116</v>
      </c>
    </row>
    <row r="74" spans="1:11" ht="12.75" hidden="1">
      <c r="A74" s="2" t="s">
        <v>106</v>
      </c>
      <c r="B74" s="2">
        <f>+TREND(C74:E74)</f>
        <v>270455.3333333358</v>
      </c>
      <c r="C74" s="2">
        <f>+C73</f>
        <v>-52956986</v>
      </c>
      <c r="D74" s="2">
        <f aca="true" t="shared" si="12" ref="D74:K74">+D73</f>
        <v>115122594</v>
      </c>
      <c r="E74" s="2">
        <f t="shared" si="12"/>
        <v>-36162474</v>
      </c>
      <c r="F74" s="2">
        <f t="shared" si="12"/>
        <v>-36007396</v>
      </c>
      <c r="G74" s="2">
        <f t="shared" si="12"/>
        <v>-36007396</v>
      </c>
      <c r="H74" s="2">
        <f t="shared" si="12"/>
        <v>32324675</v>
      </c>
      <c r="I74" s="2">
        <f t="shared" si="12"/>
        <v>-46438022</v>
      </c>
      <c r="J74" s="2">
        <f t="shared" si="12"/>
        <v>1403306</v>
      </c>
      <c r="K74" s="2">
        <f t="shared" si="12"/>
        <v>1462116</v>
      </c>
    </row>
    <row r="75" spans="1:11" ht="12.75" hidden="1">
      <c r="A75" s="2" t="s">
        <v>107</v>
      </c>
      <c r="B75" s="2">
        <f>+B84-(((B80+B81+B78)*B70)-B79)</f>
        <v>56022517.96078834</v>
      </c>
      <c r="C75" s="2">
        <f aca="true" t="shared" si="13" ref="C75:K75">+C84-(((C80+C81+C78)*C70)-C79)</f>
        <v>0</v>
      </c>
      <c r="D75" s="2">
        <f t="shared" si="13"/>
        <v>105700730.41923398</v>
      </c>
      <c r="E75" s="2">
        <f t="shared" si="13"/>
        <v>-7577238.013462439</v>
      </c>
      <c r="F75" s="2">
        <f t="shared" si="13"/>
        <v>-7093599.773789744</v>
      </c>
      <c r="G75" s="2">
        <f t="shared" si="13"/>
        <v>-7093599.773789744</v>
      </c>
      <c r="H75" s="2">
        <f t="shared" si="13"/>
        <v>117830441.18405849</v>
      </c>
      <c r="I75" s="2">
        <f t="shared" si="13"/>
        <v>36754144.89397958</v>
      </c>
      <c r="J75" s="2">
        <f t="shared" si="13"/>
        <v>37801528.655210316</v>
      </c>
      <c r="K75" s="2">
        <f t="shared" si="13"/>
        <v>39488841.64548826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71916366</v>
      </c>
      <c r="C77" s="3">
        <v>0</v>
      </c>
      <c r="D77" s="3">
        <v>66398162</v>
      </c>
      <c r="E77" s="3">
        <v>87341676</v>
      </c>
      <c r="F77" s="3">
        <v>87342017</v>
      </c>
      <c r="G77" s="3">
        <v>87342017</v>
      </c>
      <c r="H77" s="3">
        <v>42480223</v>
      </c>
      <c r="I77" s="3">
        <v>84165873</v>
      </c>
      <c r="J77" s="3">
        <v>87574152</v>
      </c>
      <c r="K77" s="3">
        <v>91602564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105363172</v>
      </c>
      <c r="C79" s="3">
        <v>0</v>
      </c>
      <c r="D79" s="3">
        <v>190697061</v>
      </c>
      <c r="E79" s="3">
        <v>0</v>
      </c>
      <c r="F79" s="3">
        <v>0</v>
      </c>
      <c r="G79" s="3">
        <v>0</v>
      </c>
      <c r="H79" s="3">
        <v>208421651</v>
      </c>
      <c r="I79" s="3">
        <v>50827622</v>
      </c>
      <c r="J79" s="3">
        <v>52416360</v>
      </c>
      <c r="K79" s="3">
        <v>54771576</v>
      </c>
    </row>
    <row r="80" spans="1:11" ht="12.75" hidden="1">
      <c r="A80" s="1" t="s">
        <v>69</v>
      </c>
      <c r="B80" s="3">
        <v>48484863</v>
      </c>
      <c r="C80" s="3">
        <v>0</v>
      </c>
      <c r="D80" s="3">
        <v>65170015</v>
      </c>
      <c r="E80" s="3">
        <v>78960120</v>
      </c>
      <c r="F80" s="3">
        <v>79115198</v>
      </c>
      <c r="G80" s="3">
        <v>79115198</v>
      </c>
      <c r="H80" s="3">
        <v>91998759</v>
      </c>
      <c r="I80" s="3">
        <v>32522098</v>
      </c>
      <c r="J80" s="3">
        <v>33925404</v>
      </c>
      <c r="K80" s="3">
        <v>35387520</v>
      </c>
    </row>
    <row r="81" spans="1:11" ht="12.75" hidden="1">
      <c r="A81" s="1" t="s">
        <v>70</v>
      </c>
      <c r="B81" s="3">
        <v>4472123</v>
      </c>
      <c r="C81" s="3">
        <v>0</v>
      </c>
      <c r="D81" s="3">
        <v>49952579</v>
      </c>
      <c r="E81" s="3">
        <v>0</v>
      </c>
      <c r="F81" s="3">
        <v>0</v>
      </c>
      <c r="G81" s="3">
        <v>0</v>
      </c>
      <c r="H81" s="3">
        <v>55448510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67005334</v>
      </c>
      <c r="C83" s="3">
        <v>0</v>
      </c>
      <c r="D83" s="3">
        <v>49022524</v>
      </c>
      <c r="E83" s="3">
        <v>8381556</v>
      </c>
      <c r="F83" s="3">
        <v>7831230</v>
      </c>
      <c r="G83" s="3">
        <v>7831230</v>
      </c>
      <c r="H83" s="3">
        <v>26099736</v>
      </c>
      <c r="I83" s="3">
        <v>36421589</v>
      </c>
      <c r="J83" s="3">
        <v>37726344</v>
      </c>
      <c r="K83" s="3">
        <v>39560208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30001637</v>
      </c>
      <c r="C5" s="6">
        <v>36235580</v>
      </c>
      <c r="D5" s="23">
        <v>1131594</v>
      </c>
      <c r="E5" s="24">
        <v>38500000</v>
      </c>
      <c r="F5" s="6">
        <v>38500000</v>
      </c>
      <c r="G5" s="25">
        <v>38500000</v>
      </c>
      <c r="H5" s="26">
        <v>11808251</v>
      </c>
      <c r="I5" s="24">
        <v>36400000</v>
      </c>
      <c r="J5" s="6">
        <v>38584000</v>
      </c>
      <c r="K5" s="25">
        <v>40899041</v>
      </c>
    </row>
    <row r="6" spans="1:11" ht="13.5">
      <c r="A6" s="22" t="s">
        <v>19</v>
      </c>
      <c r="B6" s="6">
        <v>7637890</v>
      </c>
      <c r="C6" s="6">
        <v>32199944</v>
      </c>
      <c r="D6" s="23">
        <v>-204579</v>
      </c>
      <c r="E6" s="24">
        <v>11540943</v>
      </c>
      <c r="F6" s="6">
        <v>11540943</v>
      </c>
      <c r="G6" s="25">
        <v>11540943</v>
      </c>
      <c r="H6" s="26">
        <v>1877431</v>
      </c>
      <c r="I6" s="24">
        <v>11168822</v>
      </c>
      <c r="J6" s="6">
        <v>11835624</v>
      </c>
      <c r="K6" s="25">
        <v>12549735</v>
      </c>
    </row>
    <row r="7" spans="1:11" ht="13.5">
      <c r="A7" s="22" t="s">
        <v>20</v>
      </c>
      <c r="B7" s="6">
        <v>12441897</v>
      </c>
      <c r="C7" s="6">
        <v>0</v>
      </c>
      <c r="D7" s="23">
        <v>-1782715</v>
      </c>
      <c r="E7" s="24">
        <v>12200000</v>
      </c>
      <c r="F7" s="6">
        <v>12200000</v>
      </c>
      <c r="G7" s="25">
        <v>12200000</v>
      </c>
      <c r="H7" s="26">
        <v>9927066</v>
      </c>
      <c r="I7" s="24">
        <v>12932000</v>
      </c>
      <c r="J7" s="6">
        <v>12700000</v>
      </c>
      <c r="K7" s="25">
        <v>13462000</v>
      </c>
    </row>
    <row r="8" spans="1:11" ht="13.5">
      <c r="A8" s="22" t="s">
        <v>21</v>
      </c>
      <c r="B8" s="6">
        <v>167897506</v>
      </c>
      <c r="C8" s="6">
        <v>56569328</v>
      </c>
      <c r="D8" s="23">
        <v>0</v>
      </c>
      <c r="E8" s="24">
        <v>201951200</v>
      </c>
      <c r="F8" s="6">
        <v>201951200</v>
      </c>
      <c r="G8" s="25">
        <v>201951200</v>
      </c>
      <c r="H8" s="26">
        <v>176498551</v>
      </c>
      <c r="I8" s="24">
        <v>214465050</v>
      </c>
      <c r="J8" s="6">
        <v>226181000</v>
      </c>
      <c r="K8" s="25">
        <v>235977900</v>
      </c>
    </row>
    <row r="9" spans="1:11" ht="13.5">
      <c r="A9" s="22" t="s">
        <v>22</v>
      </c>
      <c r="B9" s="6">
        <v>12057597</v>
      </c>
      <c r="C9" s="6">
        <v>13538223</v>
      </c>
      <c r="D9" s="23">
        <v>717853</v>
      </c>
      <c r="E9" s="24">
        <v>10856000</v>
      </c>
      <c r="F9" s="6">
        <v>10856000</v>
      </c>
      <c r="G9" s="25">
        <v>10856000</v>
      </c>
      <c r="H9" s="26">
        <v>758491</v>
      </c>
      <c r="I9" s="24">
        <v>11380159</v>
      </c>
      <c r="J9" s="6">
        <v>12503000</v>
      </c>
      <c r="K9" s="25">
        <v>13253180</v>
      </c>
    </row>
    <row r="10" spans="1:11" ht="25.5">
      <c r="A10" s="27" t="s">
        <v>97</v>
      </c>
      <c r="B10" s="28">
        <f>SUM(B5:B9)</f>
        <v>230036527</v>
      </c>
      <c r="C10" s="29">
        <f aca="true" t="shared" si="0" ref="C10:K10">SUM(C5:C9)</f>
        <v>138543075</v>
      </c>
      <c r="D10" s="30">
        <f t="shared" si="0"/>
        <v>-137847</v>
      </c>
      <c r="E10" s="28">
        <f t="shared" si="0"/>
        <v>275048143</v>
      </c>
      <c r="F10" s="29">
        <f t="shared" si="0"/>
        <v>275048143</v>
      </c>
      <c r="G10" s="31">
        <f t="shared" si="0"/>
        <v>275048143</v>
      </c>
      <c r="H10" s="32">
        <f t="shared" si="0"/>
        <v>200869790</v>
      </c>
      <c r="I10" s="28">
        <f t="shared" si="0"/>
        <v>286346031</v>
      </c>
      <c r="J10" s="29">
        <f t="shared" si="0"/>
        <v>301803624</v>
      </c>
      <c r="K10" s="31">
        <f t="shared" si="0"/>
        <v>316141856</v>
      </c>
    </row>
    <row r="11" spans="1:11" ht="13.5">
      <c r="A11" s="22" t="s">
        <v>23</v>
      </c>
      <c r="B11" s="6">
        <v>72956147</v>
      </c>
      <c r="C11" s="6">
        <v>31856859</v>
      </c>
      <c r="D11" s="23">
        <v>7696402</v>
      </c>
      <c r="E11" s="24">
        <v>103675813</v>
      </c>
      <c r="F11" s="6">
        <v>103675813</v>
      </c>
      <c r="G11" s="25">
        <v>103675813</v>
      </c>
      <c r="H11" s="26">
        <v>32348064</v>
      </c>
      <c r="I11" s="24">
        <v>114085798</v>
      </c>
      <c r="J11" s="6">
        <v>120516157</v>
      </c>
      <c r="K11" s="25">
        <v>128841058</v>
      </c>
    </row>
    <row r="12" spans="1:11" ht="13.5">
      <c r="A12" s="22" t="s">
        <v>24</v>
      </c>
      <c r="B12" s="6">
        <v>15652732</v>
      </c>
      <c r="C12" s="6">
        <v>1955751</v>
      </c>
      <c r="D12" s="23">
        <v>1575877</v>
      </c>
      <c r="E12" s="24">
        <v>20700755</v>
      </c>
      <c r="F12" s="6">
        <v>20700755</v>
      </c>
      <c r="G12" s="25">
        <v>20700755</v>
      </c>
      <c r="H12" s="26">
        <v>6162616</v>
      </c>
      <c r="I12" s="24">
        <v>22046304</v>
      </c>
      <c r="J12" s="6">
        <v>23479314</v>
      </c>
      <c r="K12" s="25">
        <v>25005469</v>
      </c>
    </row>
    <row r="13" spans="1:11" ht="13.5">
      <c r="A13" s="22" t="s">
        <v>98</v>
      </c>
      <c r="B13" s="6">
        <v>32038636</v>
      </c>
      <c r="C13" s="6">
        <v>6366932</v>
      </c>
      <c r="D13" s="23">
        <v>0</v>
      </c>
      <c r="E13" s="24">
        <v>31500000</v>
      </c>
      <c r="F13" s="6">
        <v>31500000</v>
      </c>
      <c r="G13" s="25">
        <v>31500000</v>
      </c>
      <c r="H13" s="26">
        <v>0</v>
      </c>
      <c r="I13" s="24">
        <v>33390000</v>
      </c>
      <c r="J13" s="6">
        <v>35393400</v>
      </c>
      <c r="K13" s="25">
        <v>36500001</v>
      </c>
    </row>
    <row r="14" spans="1:11" ht="13.5">
      <c r="A14" s="22" t="s">
        <v>25</v>
      </c>
      <c r="B14" s="6">
        <v>1595142</v>
      </c>
      <c r="C14" s="6">
        <v>865659</v>
      </c>
      <c r="D14" s="23">
        <v>0</v>
      </c>
      <c r="E14" s="24">
        <v>1232000</v>
      </c>
      <c r="F14" s="6">
        <v>1232000</v>
      </c>
      <c r="G14" s="25">
        <v>1232000</v>
      </c>
      <c r="H14" s="26">
        <v>0</v>
      </c>
      <c r="I14" s="24">
        <v>765320</v>
      </c>
      <c r="J14" s="6">
        <v>811239</v>
      </c>
      <c r="K14" s="25">
        <v>859914</v>
      </c>
    </row>
    <row r="15" spans="1:11" ht="13.5">
      <c r="A15" s="22" t="s">
        <v>26</v>
      </c>
      <c r="B15" s="6">
        <v>17486698</v>
      </c>
      <c r="C15" s="6">
        <v>24497989</v>
      </c>
      <c r="D15" s="23">
        <v>416589</v>
      </c>
      <c r="E15" s="24">
        <v>9728000</v>
      </c>
      <c r="F15" s="6">
        <v>9728000</v>
      </c>
      <c r="G15" s="25">
        <v>9728000</v>
      </c>
      <c r="H15" s="26">
        <v>3257248</v>
      </c>
      <c r="I15" s="24">
        <v>13804000</v>
      </c>
      <c r="J15" s="6">
        <v>14667000</v>
      </c>
      <c r="K15" s="25">
        <v>15560420</v>
      </c>
    </row>
    <row r="16" spans="1:11" ht="13.5">
      <c r="A16" s="22" t="s">
        <v>21</v>
      </c>
      <c r="B16" s="6">
        <v>12742311</v>
      </c>
      <c r="C16" s="6">
        <v>270982</v>
      </c>
      <c r="D16" s="23">
        <v>0</v>
      </c>
      <c r="E16" s="24">
        <v>2298012</v>
      </c>
      <c r="F16" s="6">
        <v>2298012</v>
      </c>
      <c r="G16" s="25">
        <v>2298012</v>
      </c>
      <c r="H16" s="26">
        <v>2224513</v>
      </c>
      <c r="I16" s="24">
        <v>600000</v>
      </c>
      <c r="J16" s="6">
        <v>636000</v>
      </c>
      <c r="K16" s="25">
        <v>674160</v>
      </c>
    </row>
    <row r="17" spans="1:11" ht="13.5">
      <c r="A17" s="22" t="s">
        <v>27</v>
      </c>
      <c r="B17" s="6">
        <v>87245930</v>
      </c>
      <c r="C17" s="6">
        <v>15000121</v>
      </c>
      <c r="D17" s="23">
        <v>8967144</v>
      </c>
      <c r="E17" s="24">
        <v>115074498</v>
      </c>
      <c r="F17" s="6">
        <v>115074498</v>
      </c>
      <c r="G17" s="25">
        <v>115074498</v>
      </c>
      <c r="H17" s="26">
        <v>62624089</v>
      </c>
      <c r="I17" s="24">
        <v>101067643</v>
      </c>
      <c r="J17" s="6">
        <v>106349953</v>
      </c>
      <c r="K17" s="25">
        <v>109161950</v>
      </c>
    </row>
    <row r="18" spans="1:11" ht="13.5">
      <c r="A18" s="33" t="s">
        <v>28</v>
      </c>
      <c r="B18" s="34">
        <f>SUM(B11:B17)</f>
        <v>239717596</v>
      </c>
      <c r="C18" s="35">
        <f aca="true" t="shared" si="1" ref="C18:K18">SUM(C11:C17)</f>
        <v>80814293</v>
      </c>
      <c r="D18" s="36">
        <f t="shared" si="1"/>
        <v>18656012</v>
      </c>
      <c r="E18" s="34">
        <f t="shared" si="1"/>
        <v>284209078</v>
      </c>
      <c r="F18" s="35">
        <f t="shared" si="1"/>
        <v>284209078</v>
      </c>
      <c r="G18" s="37">
        <f t="shared" si="1"/>
        <v>284209078</v>
      </c>
      <c r="H18" s="38">
        <f t="shared" si="1"/>
        <v>106616530</v>
      </c>
      <c r="I18" s="34">
        <f t="shared" si="1"/>
        <v>285759065</v>
      </c>
      <c r="J18" s="35">
        <f t="shared" si="1"/>
        <v>301853063</v>
      </c>
      <c r="K18" s="37">
        <f t="shared" si="1"/>
        <v>316602972</v>
      </c>
    </row>
    <row r="19" spans="1:11" ht="13.5">
      <c r="A19" s="33" t="s">
        <v>29</v>
      </c>
      <c r="B19" s="39">
        <f>+B10-B18</f>
        <v>-9681069</v>
      </c>
      <c r="C19" s="40">
        <f aca="true" t="shared" si="2" ref="C19:K19">+C10-C18</f>
        <v>57728782</v>
      </c>
      <c r="D19" s="41">
        <f t="shared" si="2"/>
        <v>-18793859</v>
      </c>
      <c r="E19" s="39">
        <f t="shared" si="2"/>
        <v>-9160935</v>
      </c>
      <c r="F19" s="40">
        <f t="shared" si="2"/>
        <v>-9160935</v>
      </c>
      <c r="G19" s="42">
        <f t="shared" si="2"/>
        <v>-9160935</v>
      </c>
      <c r="H19" s="43">
        <f t="shared" si="2"/>
        <v>94253260</v>
      </c>
      <c r="I19" s="39">
        <f t="shared" si="2"/>
        <v>586966</v>
      </c>
      <c r="J19" s="40">
        <f t="shared" si="2"/>
        <v>-49439</v>
      </c>
      <c r="K19" s="42">
        <f t="shared" si="2"/>
        <v>-461116</v>
      </c>
    </row>
    <row r="20" spans="1:11" ht="25.5">
      <c r="A20" s="44" t="s">
        <v>30</v>
      </c>
      <c r="B20" s="45">
        <v>44926782</v>
      </c>
      <c r="C20" s="46">
        <v>-31030217</v>
      </c>
      <c r="D20" s="47">
        <v>0</v>
      </c>
      <c r="E20" s="45">
        <v>46289800</v>
      </c>
      <c r="F20" s="46">
        <v>46289800</v>
      </c>
      <c r="G20" s="48">
        <v>46289800</v>
      </c>
      <c r="H20" s="49">
        <v>19972315</v>
      </c>
      <c r="I20" s="45">
        <v>44932150</v>
      </c>
      <c r="J20" s="46">
        <v>48267000</v>
      </c>
      <c r="K20" s="48">
        <v>50988300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600000</v>
      </c>
      <c r="J21" s="52">
        <v>636000</v>
      </c>
      <c r="K21" s="54">
        <v>674160</v>
      </c>
    </row>
    <row r="22" spans="1:11" ht="25.5">
      <c r="A22" s="56" t="s">
        <v>100</v>
      </c>
      <c r="B22" s="57">
        <f>SUM(B19:B21)</f>
        <v>35245713</v>
      </c>
      <c r="C22" s="58">
        <f aca="true" t="shared" si="3" ref="C22:K22">SUM(C19:C21)</f>
        <v>26698565</v>
      </c>
      <c r="D22" s="59">
        <f t="shared" si="3"/>
        <v>-18793859</v>
      </c>
      <c r="E22" s="57">
        <f t="shared" si="3"/>
        <v>37128865</v>
      </c>
      <c r="F22" s="58">
        <f t="shared" si="3"/>
        <v>37128865</v>
      </c>
      <c r="G22" s="60">
        <f t="shared" si="3"/>
        <v>37128865</v>
      </c>
      <c r="H22" s="61">
        <f t="shared" si="3"/>
        <v>114225575</v>
      </c>
      <c r="I22" s="57">
        <f t="shared" si="3"/>
        <v>46119116</v>
      </c>
      <c r="J22" s="58">
        <f t="shared" si="3"/>
        <v>48853561</v>
      </c>
      <c r="K22" s="60">
        <f t="shared" si="3"/>
        <v>51201344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35245713</v>
      </c>
      <c r="C24" s="40">
        <f aca="true" t="shared" si="4" ref="C24:K24">SUM(C22:C23)</f>
        <v>26698565</v>
      </c>
      <c r="D24" s="41">
        <f t="shared" si="4"/>
        <v>-18793859</v>
      </c>
      <c r="E24" s="39">
        <f t="shared" si="4"/>
        <v>37128865</v>
      </c>
      <c r="F24" s="40">
        <f t="shared" si="4"/>
        <v>37128865</v>
      </c>
      <c r="G24" s="42">
        <f t="shared" si="4"/>
        <v>37128865</v>
      </c>
      <c r="H24" s="43">
        <f t="shared" si="4"/>
        <v>114225575</v>
      </c>
      <c r="I24" s="39">
        <f t="shared" si="4"/>
        <v>46119116</v>
      </c>
      <c r="J24" s="40">
        <f t="shared" si="4"/>
        <v>48853561</v>
      </c>
      <c r="K24" s="42">
        <f t="shared" si="4"/>
        <v>51201344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108748399</v>
      </c>
      <c r="C27" s="7">
        <v>78600178</v>
      </c>
      <c r="D27" s="69">
        <v>13185088</v>
      </c>
      <c r="E27" s="70">
        <v>140539801</v>
      </c>
      <c r="F27" s="7">
        <v>140539801</v>
      </c>
      <c r="G27" s="71">
        <v>140539801</v>
      </c>
      <c r="H27" s="72">
        <v>92574920</v>
      </c>
      <c r="I27" s="70">
        <v>89134150</v>
      </c>
      <c r="J27" s="7">
        <v>77451120</v>
      </c>
      <c r="K27" s="71">
        <v>81743467</v>
      </c>
    </row>
    <row r="28" spans="1:11" ht="13.5">
      <c r="A28" s="73" t="s">
        <v>34</v>
      </c>
      <c r="B28" s="6">
        <v>44926782</v>
      </c>
      <c r="C28" s="6">
        <v>3348911</v>
      </c>
      <c r="D28" s="23">
        <v>4754407</v>
      </c>
      <c r="E28" s="24">
        <v>46289801</v>
      </c>
      <c r="F28" s="6">
        <v>46289801</v>
      </c>
      <c r="G28" s="25">
        <v>46289801</v>
      </c>
      <c r="H28" s="26">
        <v>0</v>
      </c>
      <c r="I28" s="24">
        <v>45532150</v>
      </c>
      <c r="J28" s="6">
        <v>48903000</v>
      </c>
      <c r="K28" s="25">
        <v>51662460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63821617</v>
      </c>
      <c r="C31" s="6">
        <v>0</v>
      </c>
      <c r="D31" s="23">
        <v>8430681</v>
      </c>
      <c r="E31" s="24">
        <v>94250000</v>
      </c>
      <c r="F31" s="6">
        <v>94250000</v>
      </c>
      <c r="G31" s="25">
        <v>94250000</v>
      </c>
      <c r="H31" s="26">
        <v>0</v>
      </c>
      <c r="I31" s="24">
        <v>43602000</v>
      </c>
      <c r="J31" s="6">
        <v>28548120</v>
      </c>
      <c r="K31" s="25">
        <v>30081007</v>
      </c>
    </row>
    <row r="32" spans="1:11" ht="13.5">
      <c r="A32" s="33" t="s">
        <v>37</v>
      </c>
      <c r="B32" s="7">
        <f>SUM(B28:B31)</f>
        <v>108748399</v>
      </c>
      <c r="C32" s="7">
        <f aca="true" t="shared" si="5" ref="C32:K32">SUM(C28:C31)</f>
        <v>3348911</v>
      </c>
      <c r="D32" s="69">
        <f t="shared" si="5"/>
        <v>13185088</v>
      </c>
      <c r="E32" s="70">
        <f t="shared" si="5"/>
        <v>140539801</v>
      </c>
      <c r="F32" s="7">
        <f t="shared" si="5"/>
        <v>140539801</v>
      </c>
      <c r="G32" s="71">
        <f t="shared" si="5"/>
        <v>140539801</v>
      </c>
      <c r="H32" s="72">
        <f t="shared" si="5"/>
        <v>0</v>
      </c>
      <c r="I32" s="70">
        <f t="shared" si="5"/>
        <v>89134150</v>
      </c>
      <c r="J32" s="7">
        <f t="shared" si="5"/>
        <v>77451120</v>
      </c>
      <c r="K32" s="71">
        <f t="shared" si="5"/>
        <v>81743467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199747308</v>
      </c>
      <c r="C35" s="6">
        <v>471132089</v>
      </c>
      <c r="D35" s="23">
        <v>-35881923</v>
      </c>
      <c r="E35" s="24">
        <v>-58906096</v>
      </c>
      <c r="F35" s="6">
        <v>-58906096</v>
      </c>
      <c r="G35" s="25">
        <v>-58906096</v>
      </c>
      <c r="H35" s="26">
        <v>24428637</v>
      </c>
      <c r="I35" s="24">
        <v>156240711</v>
      </c>
      <c r="J35" s="6">
        <v>172950770</v>
      </c>
      <c r="K35" s="25">
        <v>196286051</v>
      </c>
    </row>
    <row r="36" spans="1:11" ht="13.5">
      <c r="A36" s="22" t="s">
        <v>40</v>
      </c>
      <c r="B36" s="6">
        <v>515407702</v>
      </c>
      <c r="C36" s="6">
        <v>248584463</v>
      </c>
      <c r="D36" s="23">
        <v>13185088</v>
      </c>
      <c r="E36" s="24">
        <v>140539741</v>
      </c>
      <c r="F36" s="6">
        <v>140539741</v>
      </c>
      <c r="G36" s="25">
        <v>140539741</v>
      </c>
      <c r="H36" s="26">
        <v>92574920</v>
      </c>
      <c r="I36" s="24">
        <v>730902566</v>
      </c>
      <c r="J36" s="6">
        <v>772420540</v>
      </c>
      <c r="K36" s="25">
        <v>816647372</v>
      </c>
    </row>
    <row r="37" spans="1:11" ht="13.5">
      <c r="A37" s="22" t="s">
        <v>41</v>
      </c>
      <c r="B37" s="6">
        <v>48454155</v>
      </c>
      <c r="C37" s="6">
        <v>174885747</v>
      </c>
      <c r="D37" s="23">
        <v>-3902976</v>
      </c>
      <c r="E37" s="24">
        <v>124156984</v>
      </c>
      <c r="F37" s="6">
        <v>124156984</v>
      </c>
      <c r="G37" s="25">
        <v>124156984</v>
      </c>
      <c r="H37" s="26">
        <v>2929031</v>
      </c>
      <c r="I37" s="24">
        <v>46566354</v>
      </c>
      <c r="J37" s="6">
        <v>49321334</v>
      </c>
      <c r="K37" s="25">
        <v>52831602</v>
      </c>
    </row>
    <row r="38" spans="1:11" ht="13.5">
      <c r="A38" s="22" t="s">
        <v>42</v>
      </c>
      <c r="B38" s="6">
        <v>22553261</v>
      </c>
      <c r="C38" s="6">
        <v>26413101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11000000</v>
      </c>
      <c r="J38" s="6">
        <v>11200000</v>
      </c>
      <c r="K38" s="25">
        <v>11250000</v>
      </c>
    </row>
    <row r="39" spans="1:11" ht="13.5">
      <c r="A39" s="22" t="s">
        <v>43</v>
      </c>
      <c r="B39" s="6">
        <v>644147594</v>
      </c>
      <c r="C39" s="6">
        <v>491719139</v>
      </c>
      <c r="D39" s="23">
        <v>0</v>
      </c>
      <c r="E39" s="24">
        <v>-79652204</v>
      </c>
      <c r="F39" s="6">
        <v>-79652204</v>
      </c>
      <c r="G39" s="25">
        <v>-79652204</v>
      </c>
      <c r="H39" s="26">
        <v>-151049</v>
      </c>
      <c r="I39" s="24">
        <v>783457807</v>
      </c>
      <c r="J39" s="6">
        <v>835996415</v>
      </c>
      <c r="K39" s="25">
        <v>897650477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101848958</v>
      </c>
      <c r="C42" s="6">
        <v>0</v>
      </c>
      <c r="D42" s="23">
        <v>-9647407</v>
      </c>
      <c r="E42" s="24">
        <v>-108985283</v>
      </c>
      <c r="F42" s="6">
        <v>-108985283</v>
      </c>
      <c r="G42" s="25">
        <v>-108985283</v>
      </c>
      <c r="H42" s="26">
        <v>-87696859</v>
      </c>
      <c r="I42" s="24">
        <v>-27175233</v>
      </c>
      <c r="J42" s="6">
        <v>-9964159</v>
      </c>
      <c r="K42" s="25">
        <v>-11803122</v>
      </c>
    </row>
    <row r="43" spans="1:11" ht="13.5">
      <c r="A43" s="22" t="s">
        <v>46</v>
      </c>
      <c r="B43" s="6">
        <v>-57295952</v>
      </c>
      <c r="C43" s="6">
        <v>22821410</v>
      </c>
      <c r="D43" s="23">
        <v>0</v>
      </c>
      <c r="E43" s="24">
        <v>-14058750</v>
      </c>
      <c r="F43" s="6">
        <v>-14058750</v>
      </c>
      <c r="G43" s="25">
        <v>-14058750</v>
      </c>
      <c r="H43" s="26">
        <v>119371</v>
      </c>
      <c r="I43" s="24">
        <v>-89727150</v>
      </c>
      <c r="J43" s="6">
        <v>-76951120</v>
      </c>
      <c r="K43" s="25">
        <v>-81213467</v>
      </c>
    </row>
    <row r="44" spans="1:11" ht="13.5">
      <c r="A44" s="22" t="s">
        <v>47</v>
      </c>
      <c r="B44" s="6">
        <v>1353799</v>
      </c>
      <c r="C44" s="6">
        <v>1510104</v>
      </c>
      <c r="D44" s="23">
        <v>-1522094</v>
      </c>
      <c r="E44" s="24">
        <v>11990</v>
      </c>
      <c r="F44" s="6">
        <v>11990</v>
      </c>
      <c r="G44" s="25">
        <v>11990</v>
      </c>
      <c r="H44" s="26">
        <v>-7425</v>
      </c>
      <c r="I44" s="24">
        <v>400000</v>
      </c>
      <c r="J44" s="6">
        <v>20000</v>
      </c>
      <c r="K44" s="25">
        <v>30000</v>
      </c>
    </row>
    <row r="45" spans="1:11" ht="13.5">
      <c r="A45" s="33" t="s">
        <v>48</v>
      </c>
      <c r="B45" s="7">
        <v>161944714</v>
      </c>
      <c r="C45" s="7">
        <v>28367737</v>
      </c>
      <c r="D45" s="69">
        <v>-11169501</v>
      </c>
      <c r="E45" s="70">
        <v>-123032043</v>
      </c>
      <c r="F45" s="7">
        <v>-123032043</v>
      </c>
      <c r="G45" s="71">
        <v>-123032043</v>
      </c>
      <c r="H45" s="72">
        <v>-87577488</v>
      </c>
      <c r="I45" s="70">
        <v>3961275</v>
      </c>
      <c r="J45" s="7">
        <v>16322600</v>
      </c>
      <c r="K45" s="71">
        <v>17764014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161944715</v>
      </c>
      <c r="C48" s="6">
        <v>10458040</v>
      </c>
      <c r="D48" s="23">
        <v>-40244756</v>
      </c>
      <c r="E48" s="24">
        <v>-90236689</v>
      </c>
      <c r="F48" s="6">
        <v>-90236689</v>
      </c>
      <c r="G48" s="25">
        <v>-90236689</v>
      </c>
      <c r="H48" s="26">
        <v>3358013</v>
      </c>
      <c r="I48" s="24">
        <v>113941424</v>
      </c>
      <c r="J48" s="6">
        <v>114435720</v>
      </c>
      <c r="K48" s="25">
        <v>121400401</v>
      </c>
    </row>
    <row r="49" spans="1:11" ht="13.5">
      <c r="A49" s="22" t="s">
        <v>51</v>
      </c>
      <c r="B49" s="6">
        <f>+B75</f>
        <v>34420911.72357908</v>
      </c>
      <c r="C49" s="6">
        <f aca="true" t="shared" si="6" ref="C49:K49">+C75</f>
        <v>153316906</v>
      </c>
      <c r="D49" s="23">
        <f t="shared" si="6"/>
        <v>20452310</v>
      </c>
      <c r="E49" s="24">
        <f t="shared" si="6"/>
        <v>147094633</v>
      </c>
      <c r="F49" s="6">
        <f t="shared" si="6"/>
        <v>147094633</v>
      </c>
      <c r="G49" s="25">
        <f t="shared" si="6"/>
        <v>147094633</v>
      </c>
      <c r="H49" s="26">
        <f t="shared" si="6"/>
        <v>25859255</v>
      </c>
      <c r="I49" s="24">
        <f t="shared" si="6"/>
        <v>114369026.20126542</v>
      </c>
      <c r="J49" s="6">
        <f t="shared" si="6"/>
        <v>41017533.91606669</v>
      </c>
      <c r="K49" s="25">
        <f t="shared" si="6"/>
        <v>21152794.359553494</v>
      </c>
    </row>
    <row r="50" spans="1:11" ht="13.5">
      <c r="A50" s="33" t="s">
        <v>52</v>
      </c>
      <c r="B50" s="7">
        <f>+B48-B49</f>
        <v>127523803.27642092</v>
      </c>
      <c r="C50" s="7">
        <f aca="true" t="shared" si="7" ref="C50:K50">+C48-C49</f>
        <v>-142858866</v>
      </c>
      <c r="D50" s="69">
        <f t="shared" si="7"/>
        <v>-60697066</v>
      </c>
      <c r="E50" s="70">
        <f t="shared" si="7"/>
        <v>-237331322</v>
      </c>
      <c r="F50" s="7">
        <f t="shared" si="7"/>
        <v>-237331322</v>
      </c>
      <c r="G50" s="71">
        <f t="shared" si="7"/>
        <v>-237331322</v>
      </c>
      <c r="H50" s="72">
        <f t="shared" si="7"/>
        <v>-22501242</v>
      </c>
      <c r="I50" s="70">
        <f t="shared" si="7"/>
        <v>-427602.2012654245</v>
      </c>
      <c r="J50" s="7">
        <f t="shared" si="7"/>
        <v>73418186.08393331</v>
      </c>
      <c r="K50" s="71">
        <f t="shared" si="7"/>
        <v>100247606.64044651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515407704</v>
      </c>
      <c r="C53" s="6">
        <v>271380435</v>
      </c>
      <c r="D53" s="23">
        <v>13185088</v>
      </c>
      <c r="E53" s="24">
        <v>140539741</v>
      </c>
      <c r="F53" s="6">
        <v>140539741</v>
      </c>
      <c r="G53" s="25">
        <v>140539741</v>
      </c>
      <c r="H53" s="26">
        <v>92574920</v>
      </c>
      <c r="I53" s="24">
        <v>730902566</v>
      </c>
      <c r="J53" s="6">
        <v>772420540</v>
      </c>
      <c r="K53" s="25">
        <v>816647372</v>
      </c>
    </row>
    <row r="54" spans="1:11" ht="13.5">
      <c r="A54" s="22" t="s">
        <v>55</v>
      </c>
      <c r="B54" s="6">
        <v>32038636</v>
      </c>
      <c r="C54" s="6">
        <v>0</v>
      </c>
      <c r="D54" s="23">
        <v>0</v>
      </c>
      <c r="E54" s="24">
        <v>31500000</v>
      </c>
      <c r="F54" s="6">
        <v>31500000</v>
      </c>
      <c r="G54" s="25">
        <v>31500000</v>
      </c>
      <c r="H54" s="26">
        <v>0</v>
      </c>
      <c r="I54" s="24">
        <v>33390000</v>
      </c>
      <c r="J54" s="6">
        <v>35393400</v>
      </c>
      <c r="K54" s="25">
        <v>36500001</v>
      </c>
    </row>
    <row r="55" spans="1:11" ht="13.5">
      <c r="A55" s="22" t="s">
        <v>56</v>
      </c>
      <c r="B55" s="6">
        <v>0</v>
      </c>
      <c r="C55" s="6">
        <v>-5145447</v>
      </c>
      <c r="D55" s="23">
        <v>1881766</v>
      </c>
      <c r="E55" s="24">
        <v>11175000</v>
      </c>
      <c r="F55" s="6">
        <v>11175000</v>
      </c>
      <c r="G55" s="25">
        <v>11175000</v>
      </c>
      <c r="H55" s="26">
        <v>6569149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14184742</v>
      </c>
      <c r="C56" s="6">
        <v>1490002</v>
      </c>
      <c r="D56" s="23">
        <v>2360494</v>
      </c>
      <c r="E56" s="24">
        <v>15500000</v>
      </c>
      <c r="F56" s="6">
        <v>15500000</v>
      </c>
      <c r="G56" s="25">
        <v>15500000</v>
      </c>
      <c r="H56" s="26">
        <v>11878868</v>
      </c>
      <c r="I56" s="24">
        <v>18600000</v>
      </c>
      <c r="J56" s="6">
        <v>19716000</v>
      </c>
      <c r="K56" s="25">
        <v>20757360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4202640</v>
      </c>
      <c r="C59" s="6">
        <v>5043862</v>
      </c>
      <c r="D59" s="23">
        <v>5024163</v>
      </c>
      <c r="E59" s="24">
        <v>7165000</v>
      </c>
      <c r="F59" s="6">
        <v>7165000</v>
      </c>
      <c r="G59" s="25">
        <v>7165000</v>
      </c>
      <c r="H59" s="26">
        <v>7165000</v>
      </c>
      <c r="I59" s="24">
        <v>6828997</v>
      </c>
      <c r="J59" s="6">
        <v>7534284</v>
      </c>
      <c r="K59" s="25">
        <v>8039571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2343</v>
      </c>
      <c r="C62" s="98">
        <v>2343</v>
      </c>
      <c r="D62" s="99">
        <v>2343</v>
      </c>
      <c r="E62" s="97">
        <v>2343</v>
      </c>
      <c r="F62" s="98">
        <v>2343</v>
      </c>
      <c r="G62" s="99">
        <v>2343</v>
      </c>
      <c r="H62" s="100">
        <v>2343</v>
      </c>
      <c r="I62" s="97">
        <v>2343</v>
      </c>
      <c r="J62" s="98">
        <v>2343</v>
      </c>
      <c r="K62" s="99">
        <v>2343</v>
      </c>
    </row>
    <row r="63" spans="1:11" ht="13.5">
      <c r="A63" s="96" t="s">
        <v>63</v>
      </c>
      <c r="B63" s="97">
        <v>32452</v>
      </c>
      <c r="C63" s="98">
        <v>32452</v>
      </c>
      <c r="D63" s="99">
        <v>32452</v>
      </c>
      <c r="E63" s="97">
        <v>32452</v>
      </c>
      <c r="F63" s="98">
        <v>32452</v>
      </c>
      <c r="G63" s="99">
        <v>32452</v>
      </c>
      <c r="H63" s="100">
        <v>32452</v>
      </c>
      <c r="I63" s="97">
        <v>32452</v>
      </c>
      <c r="J63" s="98">
        <v>32452</v>
      </c>
      <c r="K63" s="99">
        <v>32452</v>
      </c>
    </row>
    <row r="64" spans="1:11" ht="13.5">
      <c r="A64" s="96" t="s">
        <v>64</v>
      </c>
      <c r="B64" s="97">
        <v>5811</v>
      </c>
      <c r="C64" s="98">
        <v>5811</v>
      </c>
      <c r="D64" s="99">
        <v>5811</v>
      </c>
      <c r="E64" s="97">
        <v>5811</v>
      </c>
      <c r="F64" s="98">
        <v>5811</v>
      </c>
      <c r="G64" s="99">
        <v>5811</v>
      </c>
      <c r="H64" s="100">
        <v>5811</v>
      </c>
      <c r="I64" s="97">
        <v>5811</v>
      </c>
      <c r="J64" s="98">
        <v>5811</v>
      </c>
      <c r="K64" s="99">
        <v>5811</v>
      </c>
    </row>
    <row r="65" spans="1:11" ht="13.5">
      <c r="A65" s="96" t="s">
        <v>65</v>
      </c>
      <c r="B65" s="97">
        <v>45016</v>
      </c>
      <c r="C65" s="98">
        <v>45016</v>
      </c>
      <c r="D65" s="99">
        <v>45016</v>
      </c>
      <c r="E65" s="97">
        <v>45016</v>
      </c>
      <c r="F65" s="98">
        <v>45016</v>
      </c>
      <c r="G65" s="99">
        <v>45016</v>
      </c>
      <c r="H65" s="100">
        <v>45016</v>
      </c>
      <c r="I65" s="97">
        <v>45016</v>
      </c>
      <c r="J65" s="98">
        <v>45016</v>
      </c>
      <c r="K65" s="99">
        <v>45016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0.357937618015686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0.9895867862163655</v>
      </c>
      <c r="J70" s="5">
        <f t="shared" si="8"/>
        <v>0.9895919726155878</v>
      </c>
      <c r="K70" s="5">
        <f t="shared" si="8"/>
        <v>0.9896733474673473</v>
      </c>
    </row>
    <row r="71" spans="1:11" ht="12.75" hidden="1">
      <c r="A71" s="2" t="s">
        <v>103</v>
      </c>
      <c r="B71" s="2">
        <f>+B83</f>
        <v>17059299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50100782</v>
      </c>
      <c r="J71" s="2">
        <f t="shared" si="9"/>
        <v>53244624</v>
      </c>
      <c r="K71" s="2">
        <f t="shared" si="9"/>
        <v>56447876</v>
      </c>
    </row>
    <row r="72" spans="1:11" ht="12.75" hidden="1">
      <c r="A72" s="2" t="s">
        <v>104</v>
      </c>
      <c r="B72" s="2">
        <f>+B77</f>
        <v>47659978</v>
      </c>
      <c r="C72" s="2">
        <f aca="true" t="shared" si="10" ref="C72:K72">+C77</f>
        <v>81053917</v>
      </c>
      <c r="D72" s="2">
        <f t="shared" si="10"/>
        <v>970584</v>
      </c>
      <c r="E72" s="2">
        <f t="shared" si="10"/>
        <v>53046943</v>
      </c>
      <c r="F72" s="2">
        <f t="shared" si="10"/>
        <v>53046943</v>
      </c>
      <c r="G72" s="2">
        <f t="shared" si="10"/>
        <v>53046943</v>
      </c>
      <c r="H72" s="2">
        <f t="shared" si="10"/>
        <v>14439287</v>
      </c>
      <c r="I72" s="2">
        <f t="shared" si="10"/>
        <v>50627982</v>
      </c>
      <c r="J72" s="2">
        <f t="shared" si="10"/>
        <v>53804624</v>
      </c>
      <c r="K72" s="2">
        <f t="shared" si="10"/>
        <v>57036876</v>
      </c>
    </row>
    <row r="73" spans="1:11" ht="12.75" hidden="1">
      <c r="A73" s="2" t="s">
        <v>105</v>
      </c>
      <c r="B73" s="2">
        <f>+B74</f>
        <v>192730997.33333334</v>
      </c>
      <c r="C73" s="2">
        <f aca="true" t="shared" si="11" ref="C73:K73">+(C78+C80+C81+C82)-(B78+B80+B81+B82)</f>
        <v>411975035</v>
      </c>
      <c r="D73" s="2">
        <f t="shared" si="11"/>
        <v>-438251254</v>
      </c>
      <c r="E73" s="2">
        <f t="shared" si="11"/>
        <v>26986683</v>
      </c>
      <c r="F73" s="2">
        <f>+(F78+F80+F81+F82)-(D78+D80+D81+D82)</f>
        <v>26986683</v>
      </c>
      <c r="G73" s="2">
        <f>+(G78+G80+G81+G82)-(D78+D80+D81+D82)</f>
        <v>26986683</v>
      </c>
      <c r="H73" s="2">
        <f>+(H78+H80+H81+H82)-(D78+D80+D81+D82)</f>
        <v>15782394</v>
      </c>
      <c r="I73" s="2">
        <f>+(I78+I80+I81+I82)-(E78+E80+E81+E82)</f>
        <v>2468034</v>
      </c>
      <c r="J73" s="2">
        <f t="shared" si="11"/>
        <v>15705763</v>
      </c>
      <c r="K73" s="2">
        <f t="shared" si="11"/>
        <v>15830000</v>
      </c>
    </row>
    <row r="74" spans="1:11" ht="12.75" hidden="1">
      <c r="A74" s="2" t="s">
        <v>106</v>
      </c>
      <c r="B74" s="2">
        <f>+TREND(C74:E74)</f>
        <v>192730997.33333334</v>
      </c>
      <c r="C74" s="2">
        <f>+C73</f>
        <v>411975035</v>
      </c>
      <c r="D74" s="2">
        <f aca="true" t="shared" si="12" ref="D74:K74">+D73</f>
        <v>-438251254</v>
      </c>
      <c r="E74" s="2">
        <f t="shared" si="12"/>
        <v>26986683</v>
      </c>
      <c r="F74" s="2">
        <f t="shared" si="12"/>
        <v>26986683</v>
      </c>
      <c r="G74" s="2">
        <f t="shared" si="12"/>
        <v>26986683</v>
      </c>
      <c r="H74" s="2">
        <f t="shared" si="12"/>
        <v>15782394</v>
      </c>
      <c r="I74" s="2">
        <f t="shared" si="12"/>
        <v>2468034</v>
      </c>
      <c r="J74" s="2">
        <f t="shared" si="12"/>
        <v>15705763</v>
      </c>
      <c r="K74" s="2">
        <f t="shared" si="12"/>
        <v>15830000</v>
      </c>
    </row>
    <row r="75" spans="1:11" ht="12.75" hidden="1">
      <c r="A75" s="2" t="s">
        <v>107</v>
      </c>
      <c r="B75" s="2">
        <f>+B84-(((B80+B81+B78)*B70)-B79)</f>
        <v>34420911.72357908</v>
      </c>
      <c r="C75" s="2">
        <f aca="true" t="shared" si="13" ref="C75:K75">+C84-(((C80+C81+C78)*C70)-C79)</f>
        <v>153316906</v>
      </c>
      <c r="D75" s="2">
        <f t="shared" si="13"/>
        <v>20452310</v>
      </c>
      <c r="E75" s="2">
        <f t="shared" si="13"/>
        <v>147094633</v>
      </c>
      <c r="F75" s="2">
        <f t="shared" si="13"/>
        <v>147094633</v>
      </c>
      <c r="G75" s="2">
        <f t="shared" si="13"/>
        <v>147094633</v>
      </c>
      <c r="H75" s="2">
        <f t="shared" si="13"/>
        <v>25859255</v>
      </c>
      <c r="I75" s="2">
        <f t="shared" si="13"/>
        <v>114369026.20126542</v>
      </c>
      <c r="J75" s="2">
        <f t="shared" si="13"/>
        <v>41017533.91606669</v>
      </c>
      <c r="K75" s="2">
        <f t="shared" si="13"/>
        <v>21152794.359553494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47659978</v>
      </c>
      <c r="C77" s="3">
        <v>81053917</v>
      </c>
      <c r="D77" s="3">
        <v>970584</v>
      </c>
      <c r="E77" s="3">
        <v>53046943</v>
      </c>
      <c r="F77" s="3">
        <v>53046943</v>
      </c>
      <c r="G77" s="3">
        <v>53046943</v>
      </c>
      <c r="H77" s="3">
        <v>14439287</v>
      </c>
      <c r="I77" s="3">
        <v>50627982</v>
      </c>
      <c r="J77" s="3">
        <v>53804624</v>
      </c>
      <c r="K77" s="3">
        <v>57036876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45381244</v>
      </c>
      <c r="C79" s="3">
        <v>131935331</v>
      </c>
      <c r="D79" s="3">
        <v>-3890986</v>
      </c>
      <c r="E79" s="3">
        <v>124156984</v>
      </c>
      <c r="F79" s="3">
        <v>124156984</v>
      </c>
      <c r="G79" s="3">
        <v>124156984</v>
      </c>
      <c r="H79" s="3">
        <v>2921606</v>
      </c>
      <c r="I79" s="3">
        <v>30266354</v>
      </c>
      <c r="J79" s="3">
        <v>32669334</v>
      </c>
      <c r="K79" s="3">
        <v>35909682</v>
      </c>
    </row>
    <row r="80" spans="1:11" ht="12.75" hidden="1">
      <c r="A80" s="1" t="s">
        <v>69</v>
      </c>
      <c r="B80" s="3">
        <v>23046898</v>
      </c>
      <c r="C80" s="3">
        <v>391344136</v>
      </c>
      <c r="D80" s="3">
        <v>2856524</v>
      </c>
      <c r="E80" s="3">
        <v>14548758</v>
      </c>
      <c r="F80" s="3">
        <v>14548758</v>
      </c>
      <c r="G80" s="3">
        <v>14548758</v>
      </c>
      <c r="H80" s="3">
        <v>16073597</v>
      </c>
      <c r="I80" s="3">
        <v>33799287</v>
      </c>
      <c r="J80" s="3">
        <v>49505050</v>
      </c>
      <c r="K80" s="3">
        <v>65335050</v>
      </c>
    </row>
    <row r="81" spans="1:11" ht="12.75" hidden="1">
      <c r="A81" s="1" t="s">
        <v>70</v>
      </c>
      <c r="B81" s="3">
        <v>7573891</v>
      </c>
      <c r="C81" s="3">
        <v>74047660</v>
      </c>
      <c r="D81" s="3">
        <v>1488046</v>
      </c>
      <c r="E81" s="3">
        <v>16782495</v>
      </c>
      <c r="F81" s="3">
        <v>16782495</v>
      </c>
      <c r="G81" s="3">
        <v>16782495</v>
      </c>
      <c r="H81" s="3">
        <v>4053367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17059299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50100782</v>
      </c>
      <c r="J83" s="3">
        <v>53244624</v>
      </c>
      <c r="K83" s="3">
        <v>56447876</v>
      </c>
    </row>
    <row r="84" spans="1:11" ht="12.75" hidden="1">
      <c r="A84" s="1" t="s">
        <v>73</v>
      </c>
      <c r="B84" s="3">
        <v>0</v>
      </c>
      <c r="C84" s="3">
        <v>21381575</v>
      </c>
      <c r="D84" s="3">
        <v>24343296</v>
      </c>
      <c r="E84" s="3">
        <v>22937649</v>
      </c>
      <c r="F84" s="3">
        <v>22937649</v>
      </c>
      <c r="G84" s="3">
        <v>22937649</v>
      </c>
      <c r="H84" s="3">
        <v>22937649</v>
      </c>
      <c r="I84" s="3">
        <v>117550000</v>
      </c>
      <c r="J84" s="3">
        <v>57338000</v>
      </c>
      <c r="K84" s="3">
        <v>49903470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15697415</v>
      </c>
      <c r="C5" s="6">
        <v>28602264</v>
      </c>
      <c r="D5" s="23">
        <v>2158548</v>
      </c>
      <c r="E5" s="24">
        <v>30089583</v>
      </c>
      <c r="F5" s="6">
        <v>42448350</v>
      </c>
      <c r="G5" s="25">
        <v>42448350</v>
      </c>
      <c r="H5" s="26">
        <v>23828809</v>
      </c>
      <c r="I5" s="24">
        <v>44358526</v>
      </c>
      <c r="J5" s="6">
        <v>46399019</v>
      </c>
      <c r="K5" s="25">
        <v>48486973</v>
      </c>
    </row>
    <row r="6" spans="1:11" ht="13.5">
      <c r="A6" s="22" t="s">
        <v>19</v>
      </c>
      <c r="B6" s="6">
        <v>152852578</v>
      </c>
      <c r="C6" s="6">
        <v>124786962</v>
      </c>
      <c r="D6" s="23">
        <v>48784175</v>
      </c>
      <c r="E6" s="24">
        <v>166478165</v>
      </c>
      <c r="F6" s="6">
        <v>187430417</v>
      </c>
      <c r="G6" s="25">
        <v>187430417</v>
      </c>
      <c r="H6" s="26">
        <v>138437287</v>
      </c>
      <c r="I6" s="24">
        <v>198497933</v>
      </c>
      <c r="J6" s="6">
        <v>205961753</v>
      </c>
      <c r="K6" s="25">
        <v>220147858</v>
      </c>
    </row>
    <row r="7" spans="1:11" ht="13.5">
      <c r="A7" s="22" t="s">
        <v>20</v>
      </c>
      <c r="B7" s="6">
        <v>301173</v>
      </c>
      <c r="C7" s="6">
        <v>557432</v>
      </c>
      <c r="D7" s="23">
        <v>30515</v>
      </c>
      <c r="E7" s="24">
        <v>586418</v>
      </c>
      <c r="F7" s="6">
        <v>46418</v>
      </c>
      <c r="G7" s="25">
        <v>46418</v>
      </c>
      <c r="H7" s="26">
        <v>11174</v>
      </c>
      <c r="I7" s="24">
        <v>48507</v>
      </c>
      <c r="J7" s="6">
        <v>50739</v>
      </c>
      <c r="K7" s="25">
        <v>53073</v>
      </c>
    </row>
    <row r="8" spans="1:11" ht="13.5">
      <c r="A8" s="22" t="s">
        <v>21</v>
      </c>
      <c r="B8" s="6">
        <v>42842703</v>
      </c>
      <c r="C8" s="6">
        <v>43672555</v>
      </c>
      <c r="D8" s="23">
        <v>3620856</v>
      </c>
      <c r="E8" s="24">
        <v>58415000</v>
      </c>
      <c r="F8" s="6">
        <v>54415000</v>
      </c>
      <c r="G8" s="25">
        <v>54415000</v>
      </c>
      <c r="H8" s="26">
        <v>63186000</v>
      </c>
      <c r="I8" s="24">
        <v>67624000</v>
      </c>
      <c r="J8" s="6">
        <v>61793000</v>
      </c>
      <c r="K8" s="25">
        <v>64963000</v>
      </c>
    </row>
    <row r="9" spans="1:11" ht="13.5">
      <c r="A9" s="22" t="s">
        <v>22</v>
      </c>
      <c r="B9" s="6">
        <v>59586859</v>
      </c>
      <c r="C9" s="6">
        <v>39600333</v>
      </c>
      <c r="D9" s="23">
        <v>10511004</v>
      </c>
      <c r="E9" s="24">
        <v>32299570</v>
      </c>
      <c r="F9" s="6">
        <v>57053126</v>
      </c>
      <c r="G9" s="25">
        <v>57053126</v>
      </c>
      <c r="H9" s="26">
        <v>76094643</v>
      </c>
      <c r="I9" s="24">
        <v>48143411</v>
      </c>
      <c r="J9" s="6">
        <v>50366524</v>
      </c>
      <c r="K9" s="25">
        <v>52683384</v>
      </c>
    </row>
    <row r="10" spans="1:11" ht="25.5">
      <c r="A10" s="27" t="s">
        <v>97</v>
      </c>
      <c r="B10" s="28">
        <f>SUM(B5:B9)</f>
        <v>271280728</v>
      </c>
      <c r="C10" s="29">
        <f aca="true" t="shared" si="0" ref="C10:K10">SUM(C5:C9)</f>
        <v>237219546</v>
      </c>
      <c r="D10" s="30">
        <f t="shared" si="0"/>
        <v>65105098</v>
      </c>
      <c r="E10" s="28">
        <f t="shared" si="0"/>
        <v>287868736</v>
      </c>
      <c r="F10" s="29">
        <f t="shared" si="0"/>
        <v>341393311</v>
      </c>
      <c r="G10" s="31">
        <f t="shared" si="0"/>
        <v>341393311</v>
      </c>
      <c r="H10" s="32">
        <f t="shared" si="0"/>
        <v>301557913</v>
      </c>
      <c r="I10" s="28">
        <f t="shared" si="0"/>
        <v>358672377</v>
      </c>
      <c r="J10" s="29">
        <f t="shared" si="0"/>
        <v>364571035</v>
      </c>
      <c r="K10" s="31">
        <f t="shared" si="0"/>
        <v>386334288</v>
      </c>
    </row>
    <row r="11" spans="1:11" ht="13.5">
      <c r="A11" s="22" t="s">
        <v>23</v>
      </c>
      <c r="B11" s="6">
        <v>48186652</v>
      </c>
      <c r="C11" s="6">
        <v>56440013</v>
      </c>
      <c r="D11" s="23">
        <v>5821040</v>
      </c>
      <c r="E11" s="24">
        <v>72750631</v>
      </c>
      <c r="F11" s="6">
        <v>68517536</v>
      </c>
      <c r="G11" s="25">
        <v>68517536</v>
      </c>
      <c r="H11" s="26">
        <v>57385929</v>
      </c>
      <c r="I11" s="24">
        <v>73078375</v>
      </c>
      <c r="J11" s="6">
        <v>76503914</v>
      </c>
      <c r="K11" s="25">
        <v>81285408</v>
      </c>
    </row>
    <row r="12" spans="1:11" ht="13.5">
      <c r="A12" s="22" t="s">
        <v>24</v>
      </c>
      <c r="B12" s="6">
        <v>4730086</v>
      </c>
      <c r="C12" s="6">
        <v>4214302</v>
      </c>
      <c r="D12" s="23">
        <v>385216</v>
      </c>
      <c r="E12" s="24">
        <v>6171016</v>
      </c>
      <c r="F12" s="6">
        <v>6171016</v>
      </c>
      <c r="G12" s="25">
        <v>6171016</v>
      </c>
      <c r="H12" s="26">
        <v>3946091</v>
      </c>
      <c r="I12" s="24">
        <v>5537214</v>
      </c>
      <c r="J12" s="6">
        <v>5827461</v>
      </c>
      <c r="K12" s="25">
        <v>6133057</v>
      </c>
    </row>
    <row r="13" spans="1:11" ht="13.5">
      <c r="A13" s="22" t="s">
        <v>98</v>
      </c>
      <c r="B13" s="6">
        <v>17273329</v>
      </c>
      <c r="C13" s="6">
        <v>21055729</v>
      </c>
      <c r="D13" s="23">
        <v>18206948</v>
      </c>
      <c r="E13" s="24">
        <v>25360079</v>
      </c>
      <c r="F13" s="6">
        <v>23184999</v>
      </c>
      <c r="G13" s="25">
        <v>23184999</v>
      </c>
      <c r="H13" s="26">
        <v>0</v>
      </c>
      <c r="I13" s="24">
        <v>24436989</v>
      </c>
      <c r="J13" s="6">
        <v>25756584</v>
      </c>
      <c r="K13" s="25">
        <v>26941389</v>
      </c>
    </row>
    <row r="14" spans="1:11" ht="13.5">
      <c r="A14" s="22" t="s">
        <v>25</v>
      </c>
      <c r="B14" s="6">
        <v>4989080</v>
      </c>
      <c r="C14" s="6">
        <v>3961935</v>
      </c>
      <c r="D14" s="23">
        <v>9215207</v>
      </c>
      <c r="E14" s="24">
        <v>4167957</v>
      </c>
      <c r="F14" s="6">
        <v>4017957</v>
      </c>
      <c r="G14" s="25">
        <v>4017957</v>
      </c>
      <c r="H14" s="26">
        <v>3596625</v>
      </c>
      <c r="I14" s="24">
        <v>2017957</v>
      </c>
      <c r="J14" s="6">
        <v>2259034</v>
      </c>
      <c r="K14" s="25">
        <v>2362950</v>
      </c>
    </row>
    <row r="15" spans="1:11" ht="13.5">
      <c r="A15" s="22" t="s">
        <v>26</v>
      </c>
      <c r="B15" s="6">
        <v>68507066</v>
      </c>
      <c r="C15" s="6">
        <v>72162323</v>
      </c>
      <c r="D15" s="23">
        <v>43436372</v>
      </c>
      <c r="E15" s="24">
        <v>93126829</v>
      </c>
      <c r="F15" s="6">
        <v>62588829</v>
      </c>
      <c r="G15" s="25">
        <v>62588829</v>
      </c>
      <c r="H15" s="26">
        <v>71280436</v>
      </c>
      <c r="I15" s="24">
        <v>65895992</v>
      </c>
      <c r="J15" s="6">
        <v>69216912</v>
      </c>
      <c r="K15" s="25">
        <v>75346684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350000</v>
      </c>
      <c r="G16" s="25">
        <v>350000</v>
      </c>
      <c r="H16" s="26">
        <v>0</v>
      </c>
      <c r="I16" s="24">
        <v>1500000</v>
      </c>
      <c r="J16" s="6">
        <v>1500000</v>
      </c>
      <c r="K16" s="25">
        <v>1500000</v>
      </c>
    </row>
    <row r="17" spans="1:11" ht="13.5">
      <c r="A17" s="22" t="s">
        <v>27</v>
      </c>
      <c r="B17" s="6">
        <v>146339566</v>
      </c>
      <c r="C17" s="6">
        <v>99532454</v>
      </c>
      <c r="D17" s="23">
        <v>141399357</v>
      </c>
      <c r="E17" s="24">
        <v>144346782</v>
      </c>
      <c r="F17" s="6">
        <v>124551593</v>
      </c>
      <c r="G17" s="25">
        <v>124551593</v>
      </c>
      <c r="H17" s="26">
        <v>24569045</v>
      </c>
      <c r="I17" s="24">
        <v>147571862</v>
      </c>
      <c r="J17" s="6">
        <v>156295316</v>
      </c>
      <c r="K17" s="25">
        <v>166105653</v>
      </c>
    </row>
    <row r="18" spans="1:11" ht="13.5">
      <c r="A18" s="33" t="s">
        <v>28</v>
      </c>
      <c r="B18" s="34">
        <f>SUM(B11:B17)</f>
        <v>290025779</v>
      </c>
      <c r="C18" s="35">
        <f aca="true" t="shared" si="1" ref="C18:K18">SUM(C11:C17)</f>
        <v>257366756</v>
      </c>
      <c r="D18" s="36">
        <f t="shared" si="1"/>
        <v>218464140</v>
      </c>
      <c r="E18" s="34">
        <f t="shared" si="1"/>
        <v>345923294</v>
      </c>
      <c r="F18" s="35">
        <f t="shared" si="1"/>
        <v>289381930</v>
      </c>
      <c r="G18" s="37">
        <f t="shared" si="1"/>
        <v>289381930</v>
      </c>
      <c r="H18" s="38">
        <f t="shared" si="1"/>
        <v>160778126</v>
      </c>
      <c r="I18" s="34">
        <f t="shared" si="1"/>
        <v>320038389</v>
      </c>
      <c r="J18" s="35">
        <f t="shared" si="1"/>
        <v>337359221</v>
      </c>
      <c r="K18" s="37">
        <f t="shared" si="1"/>
        <v>359675141</v>
      </c>
    </row>
    <row r="19" spans="1:11" ht="13.5">
      <c r="A19" s="33" t="s">
        <v>29</v>
      </c>
      <c r="B19" s="39">
        <f>+B10-B18</f>
        <v>-18745051</v>
      </c>
      <c r="C19" s="40">
        <f aca="true" t="shared" si="2" ref="C19:K19">+C10-C18</f>
        <v>-20147210</v>
      </c>
      <c r="D19" s="41">
        <f t="shared" si="2"/>
        <v>-153359042</v>
      </c>
      <c r="E19" s="39">
        <f t="shared" si="2"/>
        <v>-58054558</v>
      </c>
      <c r="F19" s="40">
        <f t="shared" si="2"/>
        <v>52011381</v>
      </c>
      <c r="G19" s="42">
        <f t="shared" si="2"/>
        <v>52011381</v>
      </c>
      <c r="H19" s="43">
        <f t="shared" si="2"/>
        <v>140779787</v>
      </c>
      <c r="I19" s="39">
        <f t="shared" si="2"/>
        <v>38633988</v>
      </c>
      <c r="J19" s="40">
        <f t="shared" si="2"/>
        <v>27211814</v>
      </c>
      <c r="K19" s="42">
        <f t="shared" si="2"/>
        <v>26659147</v>
      </c>
    </row>
    <row r="20" spans="1:11" ht="25.5">
      <c r="A20" s="44" t="s">
        <v>30</v>
      </c>
      <c r="B20" s="45">
        <v>38786757</v>
      </c>
      <c r="C20" s="46">
        <v>34977000</v>
      </c>
      <c r="D20" s="47">
        <v>11396791</v>
      </c>
      <c r="E20" s="45">
        <v>14793000</v>
      </c>
      <c r="F20" s="46">
        <v>18793000</v>
      </c>
      <c r="G20" s="48">
        <v>18793000</v>
      </c>
      <c r="H20" s="49">
        <v>26793000</v>
      </c>
      <c r="I20" s="45">
        <v>14722000</v>
      </c>
      <c r="J20" s="46">
        <v>17633000</v>
      </c>
      <c r="K20" s="48">
        <v>23300000</v>
      </c>
    </row>
    <row r="21" spans="1:11" ht="63.75">
      <c r="A21" s="50" t="s">
        <v>99</v>
      </c>
      <c r="B21" s="51">
        <v>0</v>
      </c>
      <c r="C21" s="52">
        <v>12515444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20041706</v>
      </c>
      <c r="C22" s="58">
        <f aca="true" t="shared" si="3" ref="C22:K22">SUM(C19:C21)</f>
        <v>27345234</v>
      </c>
      <c r="D22" s="59">
        <f t="shared" si="3"/>
        <v>-141962251</v>
      </c>
      <c r="E22" s="57">
        <f t="shared" si="3"/>
        <v>-43261558</v>
      </c>
      <c r="F22" s="58">
        <f t="shared" si="3"/>
        <v>70804381</v>
      </c>
      <c r="G22" s="60">
        <f t="shared" si="3"/>
        <v>70804381</v>
      </c>
      <c r="H22" s="61">
        <f t="shared" si="3"/>
        <v>167572787</v>
      </c>
      <c r="I22" s="57">
        <f t="shared" si="3"/>
        <v>53355988</v>
      </c>
      <c r="J22" s="58">
        <f t="shared" si="3"/>
        <v>44844814</v>
      </c>
      <c r="K22" s="60">
        <f t="shared" si="3"/>
        <v>49959147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20041706</v>
      </c>
      <c r="C24" s="40">
        <f aca="true" t="shared" si="4" ref="C24:K24">SUM(C22:C23)</f>
        <v>27345234</v>
      </c>
      <c r="D24" s="41">
        <f t="shared" si="4"/>
        <v>-141962251</v>
      </c>
      <c r="E24" s="39">
        <f t="shared" si="4"/>
        <v>-43261558</v>
      </c>
      <c r="F24" s="40">
        <f t="shared" si="4"/>
        <v>70804381</v>
      </c>
      <c r="G24" s="42">
        <f t="shared" si="4"/>
        <v>70804381</v>
      </c>
      <c r="H24" s="43">
        <f t="shared" si="4"/>
        <v>167572787</v>
      </c>
      <c r="I24" s="39">
        <f t="shared" si="4"/>
        <v>53355988</v>
      </c>
      <c r="J24" s="40">
        <f t="shared" si="4"/>
        <v>44844814</v>
      </c>
      <c r="K24" s="42">
        <f t="shared" si="4"/>
        <v>49959147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46141474</v>
      </c>
      <c r="C27" s="7">
        <v>20986824</v>
      </c>
      <c r="D27" s="69">
        <v>-318264219</v>
      </c>
      <c r="E27" s="70">
        <v>18318351</v>
      </c>
      <c r="F27" s="7">
        <v>23318351</v>
      </c>
      <c r="G27" s="71">
        <v>23318351</v>
      </c>
      <c r="H27" s="72">
        <v>23270050</v>
      </c>
      <c r="I27" s="70">
        <v>24882900</v>
      </c>
      <c r="J27" s="7">
        <v>27896351</v>
      </c>
      <c r="K27" s="71">
        <v>24032000</v>
      </c>
    </row>
    <row r="28" spans="1:11" ht="13.5">
      <c r="A28" s="73" t="s">
        <v>34</v>
      </c>
      <c r="B28" s="6">
        <v>45071384</v>
      </c>
      <c r="C28" s="6">
        <v>16902134</v>
      </c>
      <c r="D28" s="23">
        <v>-331906203</v>
      </c>
      <c r="E28" s="24">
        <v>18158351</v>
      </c>
      <c r="F28" s="6">
        <v>18158351</v>
      </c>
      <c r="G28" s="25">
        <v>18158351</v>
      </c>
      <c r="H28" s="26">
        <v>0</v>
      </c>
      <c r="I28" s="24">
        <v>14082900</v>
      </c>
      <c r="J28" s="6">
        <v>14851351</v>
      </c>
      <c r="K28" s="25">
        <v>15485000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1070090</v>
      </c>
      <c r="C31" s="6">
        <v>0</v>
      </c>
      <c r="D31" s="23">
        <v>11835191</v>
      </c>
      <c r="E31" s="24">
        <v>160000</v>
      </c>
      <c r="F31" s="6">
        <v>5160000</v>
      </c>
      <c r="G31" s="25">
        <v>5160000</v>
      </c>
      <c r="H31" s="26">
        <v>0</v>
      </c>
      <c r="I31" s="24">
        <v>10800000</v>
      </c>
      <c r="J31" s="6">
        <v>13045000</v>
      </c>
      <c r="K31" s="25">
        <v>8547000</v>
      </c>
    </row>
    <row r="32" spans="1:11" ht="13.5">
      <c r="A32" s="33" t="s">
        <v>37</v>
      </c>
      <c r="B32" s="7">
        <f>SUM(B28:B31)</f>
        <v>46141474</v>
      </c>
      <c r="C32" s="7">
        <f aca="true" t="shared" si="5" ref="C32:K32">SUM(C28:C31)</f>
        <v>16902134</v>
      </c>
      <c r="D32" s="69">
        <f t="shared" si="5"/>
        <v>-320071012</v>
      </c>
      <c r="E32" s="70">
        <f t="shared" si="5"/>
        <v>18318351</v>
      </c>
      <c r="F32" s="7">
        <f t="shared" si="5"/>
        <v>23318351</v>
      </c>
      <c r="G32" s="71">
        <f t="shared" si="5"/>
        <v>23318351</v>
      </c>
      <c r="H32" s="72">
        <f t="shared" si="5"/>
        <v>0</v>
      </c>
      <c r="I32" s="70">
        <f t="shared" si="5"/>
        <v>24882900</v>
      </c>
      <c r="J32" s="7">
        <f t="shared" si="5"/>
        <v>27896351</v>
      </c>
      <c r="K32" s="71">
        <f t="shared" si="5"/>
        <v>24032000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35104164</v>
      </c>
      <c r="C35" s="6">
        <v>-71341007</v>
      </c>
      <c r="D35" s="23">
        <v>-89752496</v>
      </c>
      <c r="E35" s="24">
        <v>1372322520</v>
      </c>
      <c r="F35" s="6">
        <v>1271748553</v>
      </c>
      <c r="G35" s="25">
        <v>1271748553</v>
      </c>
      <c r="H35" s="26">
        <v>253739844</v>
      </c>
      <c r="I35" s="24">
        <v>56317553</v>
      </c>
      <c r="J35" s="6">
        <v>61946690</v>
      </c>
      <c r="K35" s="25">
        <v>68138619</v>
      </c>
    </row>
    <row r="36" spans="1:11" ht="13.5">
      <c r="A36" s="22" t="s">
        <v>40</v>
      </c>
      <c r="B36" s="6">
        <v>431499584</v>
      </c>
      <c r="C36" s="6">
        <v>61940086</v>
      </c>
      <c r="D36" s="23">
        <v>-292969006</v>
      </c>
      <c r="E36" s="24">
        <v>864170378</v>
      </c>
      <c r="F36" s="6">
        <v>780668663</v>
      </c>
      <c r="G36" s="25">
        <v>780668663</v>
      </c>
      <c r="H36" s="26">
        <v>23270050</v>
      </c>
      <c r="I36" s="24">
        <v>484371025</v>
      </c>
      <c r="J36" s="6">
        <v>517645632</v>
      </c>
      <c r="K36" s="25">
        <v>547593713</v>
      </c>
    </row>
    <row r="37" spans="1:11" ht="13.5">
      <c r="A37" s="22" t="s">
        <v>41</v>
      </c>
      <c r="B37" s="6">
        <v>308126445</v>
      </c>
      <c r="C37" s="6">
        <v>24794671</v>
      </c>
      <c r="D37" s="23">
        <v>97534144</v>
      </c>
      <c r="E37" s="24">
        <v>389992208</v>
      </c>
      <c r="F37" s="6">
        <v>304818599</v>
      </c>
      <c r="G37" s="25">
        <v>304818599</v>
      </c>
      <c r="H37" s="26">
        <v>109482385</v>
      </c>
      <c r="I37" s="24">
        <v>353037509</v>
      </c>
      <c r="J37" s="6">
        <v>326368129</v>
      </c>
      <c r="K37" s="25">
        <v>341667458</v>
      </c>
    </row>
    <row r="38" spans="1:11" ht="13.5">
      <c r="A38" s="22" t="s">
        <v>42</v>
      </c>
      <c r="B38" s="6">
        <v>30849056</v>
      </c>
      <c r="C38" s="6">
        <v>2067335</v>
      </c>
      <c r="D38" s="23">
        <v>-421434</v>
      </c>
      <c r="E38" s="24">
        <v>14646798</v>
      </c>
      <c r="F38" s="6">
        <v>60324692</v>
      </c>
      <c r="G38" s="25">
        <v>60324692</v>
      </c>
      <c r="H38" s="26">
        <v>0</v>
      </c>
      <c r="I38" s="24">
        <v>46094853</v>
      </c>
      <c r="J38" s="6">
        <v>50704339</v>
      </c>
      <c r="K38" s="25">
        <v>55774772</v>
      </c>
    </row>
    <row r="39" spans="1:11" ht="13.5">
      <c r="A39" s="22" t="s">
        <v>43</v>
      </c>
      <c r="B39" s="6">
        <v>127628247</v>
      </c>
      <c r="C39" s="6">
        <v>-74006135</v>
      </c>
      <c r="D39" s="23">
        <v>-337871961</v>
      </c>
      <c r="E39" s="24">
        <v>1875115450</v>
      </c>
      <c r="F39" s="6">
        <v>1616469544</v>
      </c>
      <c r="G39" s="25">
        <v>1616469544</v>
      </c>
      <c r="H39" s="26">
        <v>-45290</v>
      </c>
      <c r="I39" s="24">
        <v>88200228</v>
      </c>
      <c r="J39" s="6">
        <v>157675040</v>
      </c>
      <c r="K39" s="25">
        <v>168330955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61589671</v>
      </c>
      <c r="C42" s="6">
        <v>0</v>
      </c>
      <c r="D42" s="23">
        <v>-195948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-53274827</v>
      </c>
      <c r="C43" s="6">
        <v>260263</v>
      </c>
      <c r="D43" s="23">
        <v>0</v>
      </c>
      <c r="E43" s="24">
        <v>-7816387</v>
      </c>
      <c r="F43" s="6">
        <v>357734</v>
      </c>
      <c r="G43" s="25">
        <v>357734</v>
      </c>
      <c r="H43" s="26">
        <v>0</v>
      </c>
      <c r="I43" s="24">
        <v>1578188</v>
      </c>
      <c r="J43" s="6">
        <v>-588046</v>
      </c>
      <c r="K43" s="25">
        <v>-646851</v>
      </c>
    </row>
    <row r="44" spans="1:11" ht="13.5">
      <c r="A44" s="22" t="s">
        <v>47</v>
      </c>
      <c r="B44" s="6">
        <v>-7561615</v>
      </c>
      <c r="C44" s="6">
        <v>262362</v>
      </c>
      <c r="D44" s="23">
        <v>-252492</v>
      </c>
      <c r="E44" s="24">
        <v>1196865</v>
      </c>
      <c r="F44" s="6">
        <v>349926</v>
      </c>
      <c r="G44" s="25">
        <v>349926</v>
      </c>
      <c r="H44" s="26">
        <v>-16841</v>
      </c>
      <c r="I44" s="24">
        <v>170156</v>
      </c>
      <c r="J44" s="6">
        <v>172682</v>
      </c>
      <c r="K44" s="25">
        <v>189950</v>
      </c>
    </row>
    <row r="45" spans="1:11" ht="13.5">
      <c r="A45" s="33" t="s">
        <v>48</v>
      </c>
      <c r="B45" s="7">
        <v>475215</v>
      </c>
      <c r="C45" s="7">
        <v>-2538816</v>
      </c>
      <c r="D45" s="69">
        <v>-2632136</v>
      </c>
      <c r="E45" s="70">
        <v>-6619522</v>
      </c>
      <c r="F45" s="7">
        <v>1397660</v>
      </c>
      <c r="G45" s="71">
        <v>1397660</v>
      </c>
      <c r="H45" s="72">
        <v>0</v>
      </c>
      <c r="I45" s="70">
        <v>1774741</v>
      </c>
      <c r="J45" s="7">
        <v>-388946</v>
      </c>
      <c r="K45" s="71">
        <v>-430581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5863963</v>
      </c>
      <c r="C48" s="6">
        <v>-5096199</v>
      </c>
      <c r="D48" s="23">
        <v>14404926</v>
      </c>
      <c r="E48" s="24">
        <v>65992931</v>
      </c>
      <c r="F48" s="6">
        <v>2983779</v>
      </c>
      <c r="G48" s="25">
        <v>2983779</v>
      </c>
      <c r="H48" s="26">
        <v>24748403</v>
      </c>
      <c r="I48" s="24">
        <v>1260343</v>
      </c>
      <c r="J48" s="6">
        <v>1383758</v>
      </c>
      <c r="K48" s="25">
        <v>1519394</v>
      </c>
    </row>
    <row r="49" spans="1:11" ht="13.5">
      <c r="A49" s="22" t="s">
        <v>51</v>
      </c>
      <c r="B49" s="6">
        <f>+B75</f>
        <v>274762254.99665755</v>
      </c>
      <c r="C49" s="6">
        <f aca="true" t="shared" si="6" ref="C49:K49">+C75</f>
        <v>23650718</v>
      </c>
      <c r="D49" s="23">
        <f t="shared" si="6"/>
        <v>96198840</v>
      </c>
      <c r="E49" s="24">
        <f t="shared" si="6"/>
        <v>323758000</v>
      </c>
      <c r="F49" s="6">
        <f t="shared" si="6"/>
        <v>301633809</v>
      </c>
      <c r="G49" s="25">
        <f t="shared" si="6"/>
        <v>301633809</v>
      </c>
      <c r="H49" s="26">
        <f t="shared" si="6"/>
        <v>109465544</v>
      </c>
      <c r="I49" s="24">
        <f t="shared" si="6"/>
        <v>342892814</v>
      </c>
      <c r="J49" s="6">
        <f t="shared" si="6"/>
        <v>315508964</v>
      </c>
      <c r="K49" s="25">
        <f t="shared" si="6"/>
        <v>330022376</v>
      </c>
    </row>
    <row r="50" spans="1:11" ht="13.5">
      <c r="A50" s="33" t="s">
        <v>52</v>
      </c>
      <c r="B50" s="7">
        <f>+B48-B49</f>
        <v>-268898291.99665755</v>
      </c>
      <c r="C50" s="7">
        <f aca="true" t="shared" si="7" ref="C50:K50">+C48-C49</f>
        <v>-28746917</v>
      </c>
      <c r="D50" s="69">
        <f t="shared" si="7"/>
        <v>-81793914</v>
      </c>
      <c r="E50" s="70">
        <f t="shared" si="7"/>
        <v>-257765069</v>
      </c>
      <c r="F50" s="7">
        <f t="shared" si="7"/>
        <v>-298650030</v>
      </c>
      <c r="G50" s="71">
        <f t="shared" si="7"/>
        <v>-298650030</v>
      </c>
      <c r="H50" s="72">
        <f t="shared" si="7"/>
        <v>-84717141</v>
      </c>
      <c r="I50" s="70">
        <f t="shared" si="7"/>
        <v>-341632471</v>
      </c>
      <c r="J50" s="7">
        <f t="shared" si="7"/>
        <v>-314125206</v>
      </c>
      <c r="K50" s="71">
        <f t="shared" si="7"/>
        <v>-328502982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423867586</v>
      </c>
      <c r="C53" s="6">
        <v>107326660</v>
      </c>
      <c r="D53" s="23">
        <v>-293362868</v>
      </c>
      <c r="E53" s="24">
        <v>856333991</v>
      </c>
      <c r="F53" s="6">
        <v>773190010</v>
      </c>
      <c r="G53" s="25">
        <v>773190010</v>
      </c>
      <c r="H53" s="26">
        <v>23270050</v>
      </c>
      <c r="I53" s="24">
        <v>478490560</v>
      </c>
      <c r="J53" s="6">
        <v>511177121</v>
      </c>
      <c r="K53" s="25">
        <v>540478351</v>
      </c>
    </row>
    <row r="54" spans="1:11" ht="13.5">
      <c r="A54" s="22" t="s">
        <v>55</v>
      </c>
      <c r="B54" s="6">
        <v>17273329</v>
      </c>
      <c r="C54" s="6">
        <v>0</v>
      </c>
      <c r="D54" s="23">
        <v>17744254</v>
      </c>
      <c r="E54" s="24">
        <v>25360079</v>
      </c>
      <c r="F54" s="6">
        <v>23184999</v>
      </c>
      <c r="G54" s="25">
        <v>23184999</v>
      </c>
      <c r="H54" s="26">
        <v>0</v>
      </c>
      <c r="I54" s="24">
        <v>24436989</v>
      </c>
      <c r="J54" s="6">
        <v>25756584</v>
      </c>
      <c r="K54" s="25">
        <v>26941389</v>
      </c>
    </row>
    <row r="55" spans="1:11" ht="13.5">
      <c r="A55" s="22" t="s">
        <v>56</v>
      </c>
      <c r="B55" s="6">
        <v>0</v>
      </c>
      <c r="C55" s="6">
        <v>6739765</v>
      </c>
      <c r="D55" s="23">
        <v>19237044</v>
      </c>
      <c r="E55" s="24">
        <v>0</v>
      </c>
      <c r="F55" s="6">
        <v>0</v>
      </c>
      <c r="G55" s="25">
        <v>0</v>
      </c>
      <c r="H55" s="26">
        <v>384554</v>
      </c>
      <c r="I55" s="24">
        <v>2018750</v>
      </c>
      <c r="J55" s="6">
        <v>0</v>
      </c>
      <c r="K55" s="25">
        <v>0</v>
      </c>
    </row>
    <row r="56" spans="1:11" ht="13.5">
      <c r="A56" s="22" t="s">
        <v>57</v>
      </c>
      <c r="B56" s="6">
        <v>2671646</v>
      </c>
      <c r="C56" s="6">
        <v>5359140</v>
      </c>
      <c r="D56" s="23">
        <v>925000</v>
      </c>
      <c r="E56" s="24">
        <v>3000000</v>
      </c>
      <c r="F56" s="6">
        <v>900000</v>
      </c>
      <c r="G56" s="25">
        <v>900000</v>
      </c>
      <c r="H56" s="26">
        <v>1353650</v>
      </c>
      <c r="I56" s="24">
        <v>950000</v>
      </c>
      <c r="J56" s="6">
        <v>993700</v>
      </c>
      <c r="K56" s="25">
        <v>1039410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38832582</v>
      </c>
      <c r="F59" s="6">
        <v>38832582</v>
      </c>
      <c r="G59" s="25">
        <v>38832582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7202933</v>
      </c>
      <c r="D60" s="23">
        <v>0</v>
      </c>
      <c r="E60" s="24">
        <v>44028053</v>
      </c>
      <c r="F60" s="6">
        <v>44028053</v>
      </c>
      <c r="G60" s="25">
        <v>44028053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718</v>
      </c>
      <c r="D62" s="99">
        <v>0</v>
      </c>
      <c r="E62" s="97">
        <v>718</v>
      </c>
      <c r="F62" s="98">
        <v>718</v>
      </c>
      <c r="G62" s="99">
        <v>718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1186</v>
      </c>
      <c r="C63" s="98">
        <v>1186</v>
      </c>
      <c r="D63" s="99">
        <v>0</v>
      </c>
      <c r="E63" s="97">
        <v>19</v>
      </c>
      <c r="F63" s="98">
        <v>19</v>
      </c>
      <c r="G63" s="99">
        <v>19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1686</v>
      </c>
      <c r="C65" s="98">
        <v>1686</v>
      </c>
      <c r="D65" s="99">
        <v>0</v>
      </c>
      <c r="E65" s="97">
        <v>4687</v>
      </c>
      <c r="F65" s="98">
        <v>4687</v>
      </c>
      <c r="G65" s="99">
        <v>4687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0.738600254139181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146320280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198104833</v>
      </c>
      <c r="C72" s="2">
        <f aca="true" t="shared" si="10" ref="C72:K72">+C77</f>
        <v>157616996</v>
      </c>
      <c r="D72" s="2">
        <f t="shared" si="10"/>
        <v>49421356</v>
      </c>
      <c r="E72" s="2">
        <f t="shared" si="10"/>
        <v>201872402</v>
      </c>
      <c r="F72" s="2">
        <f t="shared" si="10"/>
        <v>236905408</v>
      </c>
      <c r="G72" s="2">
        <f t="shared" si="10"/>
        <v>236905408</v>
      </c>
      <c r="H72" s="2">
        <f t="shared" si="10"/>
        <v>162587893</v>
      </c>
      <c r="I72" s="2">
        <f t="shared" si="10"/>
        <v>250156831</v>
      </c>
      <c r="J72" s="2">
        <f t="shared" si="10"/>
        <v>260001219</v>
      </c>
      <c r="K72" s="2">
        <f t="shared" si="10"/>
        <v>276626738</v>
      </c>
    </row>
    <row r="73" spans="1:11" ht="12.75" hidden="1">
      <c r="A73" s="2" t="s">
        <v>105</v>
      </c>
      <c r="B73" s="2">
        <f>+B74</f>
        <v>-345382732.16666675</v>
      </c>
      <c r="C73" s="2">
        <f aca="true" t="shared" si="11" ref="C73:K73">+(C78+C80+C81+C82)-(B78+B80+B81+B82)</f>
        <v>-103268422</v>
      </c>
      <c r="D73" s="2">
        <f t="shared" si="11"/>
        <v>-37637413</v>
      </c>
      <c r="E73" s="2">
        <f t="shared" si="11"/>
        <v>1480679457</v>
      </c>
      <c r="F73" s="2">
        <f>+(F78+F80+F81+F82)-(D78+D80+D81+D82)</f>
        <v>1380289783</v>
      </c>
      <c r="G73" s="2">
        <f>+(G78+G80+G81+G82)-(D78+D80+D81+D82)</f>
        <v>1380289783</v>
      </c>
      <c r="H73" s="2">
        <f>+(H78+H80+H81+H82)-(D78+D80+D81+D82)</f>
        <v>333149922</v>
      </c>
      <c r="I73" s="2">
        <f>+(I78+I80+I81+I82)-(E78+E80+E81+E82)</f>
        <v>-1315685483</v>
      </c>
      <c r="J73" s="2">
        <f t="shared" si="11"/>
        <v>6083549</v>
      </c>
      <c r="K73" s="2">
        <f t="shared" si="11"/>
        <v>6691904</v>
      </c>
    </row>
    <row r="74" spans="1:11" ht="12.75" hidden="1">
      <c r="A74" s="2" t="s">
        <v>106</v>
      </c>
      <c r="B74" s="2">
        <f>+TREND(C74:E74)</f>
        <v>-345382732.16666675</v>
      </c>
      <c r="C74" s="2">
        <f>+C73</f>
        <v>-103268422</v>
      </c>
      <c r="D74" s="2">
        <f aca="true" t="shared" si="12" ref="D74:K74">+D73</f>
        <v>-37637413</v>
      </c>
      <c r="E74" s="2">
        <f t="shared" si="12"/>
        <v>1480679457</v>
      </c>
      <c r="F74" s="2">
        <f t="shared" si="12"/>
        <v>1380289783</v>
      </c>
      <c r="G74" s="2">
        <f t="shared" si="12"/>
        <v>1380289783</v>
      </c>
      <c r="H74" s="2">
        <f t="shared" si="12"/>
        <v>333149922</v>
      </c>
      <c r="I74" s="2">
        <f t="shared" si="12"/>
        <v>-1315685483</v>
      </c>
      <c r="J74" s="2">
        <f t="shared" si="12"/>
        <v>6083549</v>
      </c>
      <c r="K74" s="2">
        <f t="shared" si="12"/>
        <v>6691904</v>
      </c>
    </row>
    <row r="75" spans="1:11" ht="12.75" hidden="1">
      <c r="A75" s="2" t="s">
        <v>107</v>
      </c>
      <c r="B75" s="2">
        <f>+B84-(((B80+B81+B78)*B70)-B79)</f>
        <v>274762254.99665755</v>
      </c>
      <c r="C75" s="2">
        <f aca="true" t="shared" si="13" ref="C75:K75">+C84-(((C80+C81+C78)*C70)-C79)</f>
        <v>23650718</v>
      </c>
      <c r="D75" s="2">
        <f t="shared" si="13"/>
        <v>96198840</v>
      </c>
      <c r="E75" s="2">
        <f t="shared" si="13"/>
        <v>323758000</v>
      </c>
      <c r="F75" s="2">
        <f t="shared" si="13"/>
        <v>301633809</v>
      </c>
      <c r="G75" s="2">
        <f t="shared" si="13"/>
        <v>301633809</v>
      </c>
      <c r="H75" s="2">
        <f t="shared" si="13"/>
        <v>109465544</v>
      </c>
      <c r="I75" s="2">
        <f t="shared" si="13"/>
        <v>342892814</v>
      </c>
      <c r="J75" s="2">
        <f t="shared" si="13"/>
        <v>315508964</v>
      </c>
      <c r="K75" s="2">
        <f t="shared" si="13"/>
        <v>330022376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198104833</v>
      </c>
      <c r="C77" s="3">
        <v>157616996</v>
      </c>
      <c r="D77" s="3">
        <v>49421356</v>
      </c>
      <c r="E77" s="3">
        <v>201872402</v>
      </c>
      <c r="F77" s="3">
        <v>236905408</v>
      </c>
      <c r="G77" s="3">
        <v>236905408</v>
      </c>
      <c r="H77" s="3">
        <v>162587893</v>
      </c>
      <c r="I77" s="3">
        <v>250156831</v>
      </c>
      <c r="J77" s="3">
        <v>260001219</v>
      </c>
      <c r="K77" s="3">
        <v>276626738</v>
      </c>
    </row>
    <row r="78" spans="1:11" ht="12.75" hidden="1">
      <c r="A78" s="1" t="s">
        <v>67</v>
      </c>
      <c r="B78" s="3">
        <v>7563899</v>
      </c>
      <c r="C78" s="3">
        <v>0</v>
      </c>
      <c r="D78" s="3">
        <v>0</v>
      </c>
      <c r="E78" s="3">
        <v>7229969</v>
      </c>
      <c r="F78" s="3">
        <v>6872594</v>
      </c>
      <c r="G78" s="3">
        <v>6872594</v>
      </c>
      <c r="H78" s="3">
        <v>0</v>
      </c>
      <c r="I78" s="3">
        <v>5858355</v>
      </c>
      <c r="J78" s="3">
        <v>6444190</v>
      </c>
      <c r="K78" s="3">
        <v>7088609</v>
      </c>
    </row>
    <row r="79" spans="1:11" ht="12.75" hidden="1">
      <c r="A79" s="1" t="s">
        <v>68</v>
      </c>
      <c r="B79" s="3">
        <v>301903860</v>
      </c>
      <c r="C79" s="3">
        <v>23650718</v>
      </c>
      <c r="D79" s="3">
        <v>96198840</v>
      </c>
      <c r="E79" s="3">
        <v>323758000</v>
      </c>
      <c r="F79" s="3">
        <v>301633809</v>
      </c>
      <c r="G79" s="3">
        <v>301633809</v>
      </c>
      <c r="H79" s="3">
        <v>109465544</v>
      </c>
      <c r="I79" s="3">
        <v>342892814</v>
      </c>
      <c r="J79" s="3">
        <v>315508964</v>
      </c>
      <c r="K79" s="3">
        <v>330022376</v>
      </c>
    </row>
    <row r="80" spans="1:11" ht="12.75" hidden="1">
      <c r="A80" s="1" t="s">
        <v>69</v>
      </c>
      <c r="B80" s="3">
        <v>23403630</v>
      </c>
      <c r="C80" s="3">
        <v>-79223103</v>
      </c>
      <c r="D80" s="3">
        <v>-120420276</v>
      </c>
      <c r="E80" s="3">
        <v>1366791007</v>
      </c>
      <c r="F80" s="3">
        <v>1266758708</v>
      </c>
      <c r="G80" s="3">
        <v>1266758708</v>
      </c>
      <c r="H80" s="3">
        <v>217715921</v>
      </c>
      <c r="I80" s="3">
        <v>54977138</v>
      </c>
      <c r="J80" s="3">
        <v>60474852</v>
      </c>
      <c r="K80" s="3">
        <v>66522337</v>
      </c>
    </row>
    <row r="81" spans="1:11" ht="12.75" hidden="1">
      <c r="A81" s="1" t="s">
        <v>70</v>
      </c>
      <c r="B81" s="3">
        <v>5779825</v>
      </c>
      <c r="C81" s="3">
        <v>12702035</v>
      </c>
      <c r="D81" s="3">
        <v>16261795</v>
      </c>
      <c r="E81" s="3">
        <v>0</v>
      </c>
      <c r="F81" s="3">
        <v>0</v>
      </c>
      <c r="G81" s="3">
        <v>0</v>
      </c>
      <c r="H81" s="3">
        <v>11275520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2500000</v>
      </c>
      <c r="F82" s="3">
        <v>2500000</v>
      </c>
      <c r="G82" s="3">
        <v>2500000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146320280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19983734</v>
      </c>
      <c r="C5" s="6">
        <v>19052119</v>
      </c>
      <c r="D5" s="23">
        <v>27049541</v>
      </c>
      <c r="E5" s="24">
        <v>28818300</v>
      </c>
      <c r="F5" s="6">
        <v>33272740</v>
      </c>
      <c r="G5" s="25">
        <v>33272740</v>
      </c>
      <c r="H5" s="26">
        <v>9158154</v>
      </c>
      <c r="I5" s="24">
        <v>33272740</v>
      </c>
      <c r="J5" s="6">
        <v>29058072</v>
      </c>
      <c r="K5" s="25">
        <v>32297845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3416424</v>
      </c>
      <c r="C7" s="6">
        <v>3203131</v>
      </c>
      <c r="D7" s="23">
        <v>1214748</v>
      </c>
      <c r="E7" s="24">
        <v>880000</v>
      </c>
      <c r="F7" s="6">
        <v>2200000</v>
      </c>
      <c r="G7" s="25">
        <v>2200000</v>
      </c>
      <c r="H7" s="26">
        <v>753660</v>
      </c>
      <c r="I7" s="24">
        <v>2200000</v>
      </c>
      <c r="J7" s="6">
        <v>2420000</v>
      </c>
      <c r="K7" s="25">
        <v>2662000</v>
      </c>
    </row>
    <row r="8" spans="1:11" ht="13.5">
      <c r="A8" s="22" t="s">
        <v>21</v>
      </c>
      <c r="B8" s="6">
        <v>103139189</v>
      </c>
      <c r="C8" s="6">
        <v>107778799</v>
      </c>
      <c r="D8" s="23">
        <v>149704641</v>
      </c>
      <c r="E8" s="24">
        <v>129908309</v>
      </c>
      <c r="F8" s="6">
        <v>132185050</v>
      </c>
      <c r="G8" s="25">
        <v>132185050</v>
      </c>
      <c r="H8" s="26">
        <v>202790552</v>
      </c>
      <c r="I8" s="24">
        <v>132185050</v>
      </c>
      <c r="J8" s="6">
        <v>131075263</v>
      </c>
      <c r="K8" s="25">
        <v>139228647</v>
      </c>
    </row>
    <row r="9" spans="1:11" ht="13.5">
      <c r="A9" s="22" t="s">
        <v>22</v>
      </c>
      <c r="B9" s="6">
        <v>21112319</v>
      </c>
      <c r="C9" s="6">
        <v>3683000</v>
      </c>
      <c r="D9" s="23">
        <v>4410332</v>
      </c>
      <c r="E9" s="24">
        <v>3400000</v>
      </c>
      <c r="F9" s="6">
        <v>4847880</v>
      </c>
      <c r="G9" s="25">
        <v>4847880</v>
      </c>
      <c r="H9" s="26">
        <v>5001864</v>
      </c>
      <c r="I9" s="24">
        <v>4900000</v>
      </c>
      <c r="J9" s="6">
        <v>3322000</v>
      </c>
      <c r="K9" s="25">
        <v>3655200</v>
      </c>
    </row>
    <row r="10" spans="1:11" ht="25.5">
      <c r="A10" s="27" t="s">
        <v>97</v>
      </c>
      <c r="B10" s="28">
        <f>SUM(B5:B9)</f>
        <v>147651666</v>
      </c>
      <c r="C10" s="29">
        <f aca="true" t="shared" si="0" ref="C10:K10">SUM(C5:C9)</f>
        <v>133717049</v>
      </c>
      <c r="D10" s="30">
        <f t="shared" si="0"/>
        <v>182379262</v>
      </c>
      <c r="E10" s="28">
        <f t="shared" si="0"/>
        <v>163006609</v>
      </c>
      <c r="F10" s="29">
        <f t="shared" si="0"/>
        <v>172505670</v>
      </c>
      <c r="G10" s="31">
        <f t="shared" si="0"/>
        <v>172505670</v>
      </c>
      <c r="H10" s="32">
        <f t="shared" si="0"/>
        <v>217704230</v>
      </c>
      <c r="I10" s="28">
        <f t="shared" si="0"/>
        <v>172557790</v>
      </c>
      <c r="J10" s="29">
        <f t="shared" si="0"/>
        <v>165875335</v>
      </c>
      <c r="K10" s="31">
        <f t="shared" si="0"/>
        <v>177843692</v>
      </c>
    </row>
    <row r="11" spans="1:11" ht="13.5">
      <c r="A11" s="22" t="s">
        <v>23</v>
      </c>
      <c r="B11" s="6">
        <v>28871030</v>
      </c>
      <c r="C11" s="6">
        <v>31159280</v>
      </c>
      <c r="D11" s="23">
        <v>34535689</v>
      </c>
      <c r="E11" s="24">
        <v>45878148</v>
      </c>
      <c r="F11" s="6">
        <v>38012207</v>
      </c>
      <c r="G11" s="25">
        <v>38012207</v>
      </c>
      <c r="H11" s="26">
        <v>42111281</v>
      </c>
      <c r="I11" s="24">
        <v>48134317</v>
      </c>
      <c r="J11" s="6">
        <v>49990618</v>
      </c>
      <c r="K11" s="25">
        <v>52221389</v>
      </c>
    </row>
    <row r="12" spans="1:11" ht="13.5">
      <c r="A12" s="22" t="s">
        <v>24</v>
      </c>
      <c r="B12" s="6">
        <v>9668068</v>
      </c>
      <c r="C12" s="6">
        <v>10792905</v>
      </c>
      <c r="D12" s="23">
        <v>11287822</v>
      </c>
      <c r="E12" s="24">
        <v>6814176</v>
      </c>
      <c r="F12" s="6">
        <v>12779295</v>
      </c>
      <c r="G12" s="25">
        <v>12779295</v>
      </c>
      <c r="H12" s="26">
        <v>11545390</v>
      </c>
      <c r="I12" s="24">
        <v>13069326</v>
      </c>
      <c r="J12" s="6">
        <v>13852492</v>
      </c>
      <c r="K12" s="25">
        <v>14779564</v>
      </c>
    </row>
    <row r="13" spans="1:11" ht="13.5">
      <c r="A13" s="22" t="s">
        <v>98</v>
      </c>
      <c r="B13" s="6">
        <v>21086148</v>
      </c>
      <c r="C13" s="6">
        <v>18395665</v>
      </c>
      <c r="D13" s="23">
        <v>26769055</v>
      </c>
      <c r="E13" s="24">
        <v>22956540</v>
      </c>
      <c r="F13" s="6">
        <v>19956540</v>
      </c>
      <c r="G13" s="25">
        <v>19956540</v>
      </c>
      <c r="H13" s="26">
        <v>26756555</v>
      </c>
      <c r="I13" s="24">
        <v>2340000</v>
      </c>
      <c r="J13" s="6">
        <v>104000</v>
      </c>
      <c r="K13" s="25">
        <v>108160</v>
      </c>
    </row>
    <row r="14" spans="1:11" ht="13.5">
      <c r="A14" s="22" t="s">
        <v>25</v>
      </c>
      <c r="B14" s="6">
        <v>985640</v>
      </c>
      <c r="C14" s="6">
        <v>2809716</v>
      </c>
      <c r="D14" s="23">
        <v>2722947</v>
      </c>
      <c r="E14" s="24">
        <v>390000</v>
      </c>
      <c r="F14" s="6">
        <v>390000</v>
      </c>
      <c r="G14" s="25">
        <v>390000</v>
      </c>
      <c r="H14" s="26">
        <v>2731124</v>
      </c>
      <c r="I14" s="24">
        <v>420000</v>
      </c>
      <c r="J14" s="6">
        <v>390000</v>
      </c>
      <c r="K14" s="25">
        <v>280000</v>
      </c>
    </row>
    <row r="15" spans="1:11" ht="13.5">
      <c r="A15" s="22" t="s">
        <v>26</v>
      </c>
      <c r="B15" s="6">
        <v>2577766</v>
      </c>
      <c r="C15" s="6">
        <v>9560398</v>
      </c>
      <c r="D15" s="23">
        <v>-7451915</v>
      </c>
      <c r="E15" s="24">
        <v>8811050</v>
      </c>
      <c r="F15" s="6">
        <v>6101718</v>
      </c>
      <c r="G15" s="25">
        <v>6101718</v>
      </c>
      <c r="H15" s="26">
        <v>-5859393</v>
      </c>
      <c r="I15" s="24">
        <v>5721958</v>
      </c>
      <c r="J15" s="6">
        <v>5995515</v>
      </c>
      <c r="K15" s="25">
        <v>6228415</v>
      </c>
    </row>
    <row r="16" spans="1:11" ht="13.5">
      <c r="A16" s="22" t="s">
        <v>21</v>
      </c>
      <c r="B16" s="6">
        <v>2524723</v>
      </c>
      <c r="C16" s="6">
        <v>0</v>
      </c>
      <c r="D16" s="23">
        <v>0</v>
      </c>
      <c r="E16" s="24">
        <v>0</v>
      </c>
      <c r="F16" s="6">
        <v>970000</v>
      </c>
      <c r="G16" s="25">
        <v>970000</v>
      </c>
      <c r="H16" s="26">
        <v>0</v>
      </c>
      <c r="I16" s="24">
        <v>5770000</v>
      </c>
      <c r="J16" s="6">
        <v>5800800</v>
      </c>
      <c r="K16" s="25">
        <v>616512</v>
      </c>
    </row>
    <row r="17" spans="1:11" ht="13.5">
      <c r="A17" s="22" t="s">
        <v>27</v>
      </c>
      <c r="B17" s="6">
        <v>92163593</v>
      </c>
      <c r="C17" s="6">
        <v>109133204</v>
      </c>
      <c r="D17" s="23">
        <v>124215421</v>
      </c>
      <c r="E17" s="24">
        <v>114047892</v>
      </c>
      <c r="F17" s="6">
        <v>106817680</v>
      </c>
      <c r="G17" s="25">
        <v>106817680</v>
      </c>
      <c r="H17" s="26">
        <v>135267312</v>
      </c>
      <c r="I17" s="24">
        <v>105977302</v>
      </c>
      <c r="J17" s="6">
        <v>104999302</v>
      </c>
      <c r="K17" s="25">
        <v>109210663</v>
      </c>
    </row>
    <row r="18" spans="1:11" ht="13.5">
      <c r="A18" s="33" t="s">
        <v>28</v>
      </c>
      <c r="B18" s="34">
        <f>SUM(B11:B17)</f>
        <v>157876968</v>
      </c>
      <c r="C18" s="35">
        <f aca="true" t="shared" si="1" ref="C18:K18">SUM(C11:C17)</f>
        <v>181851168</v>
      </c>
      <c r="D18" s="36">
        <f t="shared" si="1"/>
        <v>192079019</v>
      </c>
      <c r="E18" s="34">
        <f t="shared" si="1"/>
        <v>198897806</v>
      </c>
      <c r="F18" s="35">
        <f t="shared" si="1"/>
        <v>185027440</v>
      </c>
      <c r="G18" s="37">
        <f t="shared" si="1"/>
        <v>185027440</v>
      </c>
      <c r="H18" s="38">
        <f t="shared" si="1"/>
        <v>212552269</v>
      </c>
      <c r="I18" s="34">
        <f t="shared" si="1"/>
        <v>181432903</v>
      </c>
      <c r="J18" s="35">
        <f t="shared" si="1"/>
        <v>181132727</v>
      </c>
      <c r="K18" s="37">
        <f t="shared" si="1"/>
        <v>183444703</v>
      </c>
    </row>
    <row r="19" spans="1:11" ht="13.5">
      <c r="A19" s="33" t="s">
        <v>29</v>
      </c>
      <c r="B19" s="39">
        <f>+B10-B18</f>
        <v>-10225302</v>
      </c>
      <c r="C19" s="40">
        <f aca="true" t="shared" si="2" ref="C19:K19">+C10-C18</f>
        <v>-48134119</v>
      </c>
      <c r="D19" s="41">
        <f t="shared" si="2"/>
        <v>-9699757</v>
      </c>
      <c r="E19" s="39">
        <f t="shared" si="2"/>
        <v>-35891197</v>
      </c>
      <c r="F19" s="40">
        <f t="shared" si="2"/>
        <v>-12521770</v>
      </c>
      <c r="G19" s="42">
        <f t="shared" si="2"/>
        <v>-12521770</v>
      </c>
      <c r="H19" s="43">
        <f t="shared" si="2"/>
        <v>5151961</v>
      </c>
      <c r="I19" s="39">
        <f t="shared" si="2"/>
        <v>-8875113</v>
      </c>
      <c r="J19" s="40">
        <f t="shared" si="2"/>
        <v>-15257392</v>
      </c>
      <c r="K19" s="42">
        <f t="shared" si="2"/>
        <v>-5601011</v>
      </c>
    </row>
    <row r="20" spans="1:11" ht="25.5">
      <c r="A20" s="44" t="s">
        <v>30</v>
      </c>
      <c r="B20" s="45">
        <v>28979656</v>
      </c>
      <c r="C20" s="46">
        <v>31301874</v>
      </c>
      <c r="D20" s="47">
        <v>0</v>
      </c>
      <c r="E20" s="45">
        <v>39568000</v>
      </c>
      <c r="F20" s="46">
        <v>38345950</v>
      </c>
      <c r="G20" s="48">
        <v>38345950</v>
      </c>
      <c r="H20" s="49">
        <v>0</v>
      </c>
      <c r="I20" s="45">
        <v>38345950</v>
      </c>
      <c r="J20" s="46">
        <v>30001950</v>
      </c>
      <c r="K20" s="48">
        <v>32069150</v>
      </c>
    </row>
    <row r="21" spans="1:11" ht="63.75">
      <c r="A21" s="50" t="s">
        <v>99</v>
      </c>
      <c r="B21" s="51">
        <v>0</v>
      </c>
      <c r="C21" s="52">
        <v>0</v>
      </c>
      <c r="D21" s="53">
        <v>5000000</v>
      </c>
      <c r="E21" s="51">
        <v>0</v>
      </c>
      <c r="F21" s="52">
        <v>0</v>
      </c>
      <c r="G21" s="54">
        <v>0</v>
      </c>
      <c r="H21" s="55">
        <v>5000000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18754354</v>
      </c>
      <c r="C22" s="58">
        <f aca="true" t="shared" si="3" ref="C22:K22">SUM(C19:C21)</f>
        <v>-16832245</v>
      </c>
      <c r="D22" s="59">
        <f t="shared" si="3"/>
        <v>-4699757</v>
      </c>
      <c r="E22" s="57">
        <f t="shared" si="3"/>
        <v>3676803</v>
      </c>
      <c r="F22" s="58">
        <f t="shared" si="3"/>
        <v>25824180</v>
      </c>
      <c r="G22" s="60">
        <f t="shared" si="3"/>
        <v>25824180</v>
      </c>
      <c r="H22" s="61">
        <f t="shared" si="3"/>
        <v>10151961</v>
      </c>
      <c r="I22" s="57">
        <f t="shared" si="3"/>
        <v>29470837</v>
      </c>
      <c r="J22" s="58">
        <f t="shared" si="3"/>
        <v>14744558</v>
      </c>
      <c r="K22" s="60">
        <f t="shared" si="3"/>
        <v>26468139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18754354</v>
      </c>
      <c r="C24" s="40">
        <f aca="true" t="shared" si="4" ref="C24:K24">SUM(C22:C23)</f>
        <v>-16832245</v>
      </c>
      <c r="D24" s="41">
        <f t="shared" si="4"/>
        <v>-4699757</v>
      </c>
      <c r="E24" s="39">
        <f t="shared" si="4"/>
        <v>3676803</v>
      </c>
      <c r="F24" s="40">
        <f t="shared" si="4"/>
        <v>25824180</v>
      </c>
      <c r="G24" s="42">
        <f t="shared" si="4"/>
        <v>25824180</v>
      </c>
      <c r="H24" s="43">
        <f t="shared" si="4"/>
        <v>10151961</v>
      </c>
      <c r="I24" s="39">
        <f t="shared" si="4"/>
        <v>29470837</v>
      </c>
      <c r="J24" s="40">
        <f t="shared" si="4"/>
        <v>14744558</v>
      </c>
      <c r="K24" s="42">
        <f t="shared" si="4"/>
        <v>26468139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51508563</v>
      </c>
      <c r="C27" s="7">
        <v>-39260652</v>
      </c>
      <c r="D27" s="69">
        <v>54294624</v>
      </c>
      <c r="E27" s="70">
        <v>79208217</v>
      </c>
      <c r="F27" s="7">
        <v>62719887</v>
      </c>
      <c r="G27" s="71">
        <v>62719887</v>
      </c>
      <c r="H27" s="72">
        <v>74802900</v>
      </c>
      <c r="I27" s="70">
        <v>67685342</v>
      </c>
      <c r="J27" s="7">
        <v>33550045</v>
      </c>
      <c r="K27" s="71">
        <v>17731885</v>
      </c>
    </row>
    <row r="28" spans="1:11" ht="13.5">
      <c r="A28" s="73" t="s">
        <v>34</v>
      </c>
      <c r="B28" s="6">
        <v>28979656</v>
      </c>
      <c r="C28" s="6">
        <v>17248832</v>
      </c>
      <c r="D28" s="23">
        <v>28414490</v>
      </c>
      <c r="E28" s="24">
        <v>32358217</v>
      </c>
      <c r="F28" s="6">
        <v>28624698</v>
      </c>
      <c r="G28" s="25">
        <v>28624698</v>
      </c>
      <c r="H28" s="26">
        <v>43468311</v>
      </c>
      <c r="I28" s="24">
        <v>49581583</v>
      </c>
      <c r="J28" s="6">
        <v>23750045</v>
      </c>
      <c r="K28" s="25">
        <v>25183495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22528907</v>
      </c>
      <c r="C31" s="6">
        <v>0</v>
      </c>
      <c r="D31" s="23">
        <v>881528</v>
      </c>
      <c r="E31" s="24">
        <v>37550000</v>
      </c>
      <c r="F31" s="6">
        <v>23595189</v>
      </c>
      <c r="G31" s="25">
        <v>23595189</v>
      </c>
      <c r="H31" s="26">
        <v>943426</v>
      </c>
      <c r="I31" s="24">
        <v>16603759</v>
      </c>
      <c r="J31" s="6">
        <v>8800000</v>
      </c>
      <c r="K31" s="25">
        <v>8800000</v>
      </c>
    </row>
    <row r="32" spans="1:11" ht="13.5">
      <c r="A32" s="33" t="s">
        <v>37</v>
      </c>
      <c r="B32" s="7">
        <f>SUM(B28:B31)</f>
        <v>51508563</v>
      </c>
      <c r="C32" s="7">
        <f aca="true" t="shared" si="5" ref="C32:K32">SUM(C28:C31)</f>
        <v>17248832</v>
      </c>
      <c r="D32" s="69">
        <f t="shared" si="5"/>
        <v>29296018</v>
      </c>
      <c r="E32" s="70">
        <f t="shared" si="5"/>
        <v>69908217</v>
      </c>
      <c r="F32" s="7">
        <f t="shared" si="5"/>
        <v>52219887</v>
      </c>
      <c r="G32" s="71">
        <f t="shared" si="5"/>
        <v>52219887</v>
      </c>
      <c r="H32" s="72">
        <f t="shared" si="5"/>
        <v>44411737</v>
      </c>
      <c r="I32" s="70">
        <f t="shared" si="5"/>
        <v>66185342</v>
      </c>
      <c r="J32" s="7">
        <f t="shared" si="5"/>
        <v>32550045</v>
      </c>
      <c r="K32" s="71">
        <f t="shared" si="5"/>
        <v>33983495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56761004</v>
      </c>
      <c r="C35" s="6">
        <v>-9245432</v>
      </c>
      <c r="D35" s="23">
        <v>12248738</v>
      </c>
      <c r="E35" s="24">
        <v>-75531414</v>
      </c>
      <c r="F35" s="6">
        <v>-44395707</v>
      </c>
      <c r="G35" s="25">
        <v>-44395707</v>
      </c>
      <c r="H35" s="26">
        <v>-53585868</v>
      </c>
      <c r="I35" s="24">
        <v>-68616948</v>
      </c>
      <c r="J35" s="6">
        <v>-22107790</v>
      </c>
      <c r="K35" s="25">
        <v>-19366705</v>
      </c>
    </row>
    <row r="36" spans="1:11" ht="13.5">
      <c r="A36" s="22" t="s">
        <v>40</v>
      </c>
      <c r="B36" s="6">
        <v>492159192</v>
      </c>
      <c r="C36" s="6">
        <v>5217174</v>
      </c>
      <c r="D36" s="23">
        <v>4137724</v>
      </c>
      <c r="E36" s="24">
        <v>79208217</v>
      </c>
      <c r="F36" s="6">
        <v>70219887</v>
      </c>
      <c r="G36" s="25">
        <v>70219887</v>
      </c>
      <c r="H36" s="26">
        <v>24646000</v>
      </c>
      <c r="I36" s="24">
        <v>98087785</v>
      </c>
      <c r="J36" s="6">
        <v>36852348</v>
      </c>
      <c r="K36" s="25">
        <v>45834844</v>
      </c>
    </row>
    <row r="37" spans="1:11" ht="13.5">
      <c r="A37" s="22" t="s">
        <v>41</v>
      </c>
      <c r="B37" s="6">
        <v>37785495</v>
      </c>
      <c r="C37" s="6">
        <v>15801824</v>
      </c>
      <c r="D37" s="23">
        <v>21111349</v>
      </c>
      <c r="E37" s="24">
        <v>0</v>
      </c>
      <c r="F37" s="6">
        <v>0</v>
      </c>
      <c r="G37" s="25">
        <v>0</v>
      </c>
      <c r="H37" s="26">
        <v>-33358885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4758692</v>
      </c>
      <c r="C38" s="6">
        <v>-3537345</v>
      </c>
      <c r="D38" s="23">
        <v>-29503</v>
      </c>
      <c r="E38" s="24">
        <v>0</v>
      </c>
      <c r="F38" s="6">
        <v>0</v>
      </c>
      <c r="G38" s="25">
        <v>0</v>
      </c>
      <c r="H38" s="26">
        <v>-5737312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506376009</v>
      </c>
      <c r="C39" s="6">
        <v>539510</v>
      </c>
      <c r="D39" s="23">
        <v>4370</v>
      </c>
      <c r="E39" s="24">
        <v>0</v>
      </c>
      <c r="F39" s="6">
        <v>0</v>
      </c>
      <c r="G39" s="25">
        <v>0</v>
      </c>
      <c r="H39" s="26">
        <v>4370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46740582</v>
      </c>
      <c r="C42" s="6">
        <v>0</v>
      </c>
      <c r="D42" s="23">
        <v>-1579849</v>
      </c>
      <c r="E42" s="24">
        <v>199674609</v>
      </c>
      <c r="F42" s="6">
        <v>207270740</v>
      </c>
      <c r="G42" s="25">
        <v>207270740</v>
      </c>
      <c r="H42" s="26">
        <v>-2424654</v>
      </c>
      <c r="I42" s="24">
        <v>207270740</v>
      </c>
      <c r="J42" s="6">
        <v>192687285</v>
      </c>
      <c r="K42" s="25">
        <v>206403842</v>
      </c>
    </row>
    <row r="43" spans="1:11" ht="13.5">
      <c r="A43" s="22" t="s">
        <v>46</v>
      </c>
      <c r="B43" s="6">
        <v>-60415667</v>
      </c>
      <c r="C43" s="6">
        <v>0</v>
      </c>
      <c r="D43" s="23">
        <v>0</v>
      </c>
      <c r="E43" s="24">
        <v>-79208217</v>
      </c>
      <c r="F43" s="6">
        <v>-65219887</v>
      </c>
      <c r="G43" s="25">
        <v>-65219887</v>
      </c>
      <c r="H43" s="26">
        <v>0</v>
      </c>
      <c r="I43" s="24">
        <v>-70785342</v>
      </c>
      <c r="J43" s="6">
        <v>-36824045</v>
      </c>
      <c r="K43" s="25">
        <v>-21189845</v>
      </c>
    </row>
    <row r="44" spans="1:11" ht="13.5">
      <c r="A44" s="22" t="s">
        <v>47</v>
      </c>
      <c r="B44" s="6">
        <v>4570791</v>
      </c>
      <c r="C44" s="6">
        <v>4970</v>
      </c>
      <c r="D44" s="23">
        <v>1114722</v>
      </c>
      <c r="E44" s="24">
        <v>280</v>
      </c>
      <c r="F44" s="6">
        <v>280</v>
      </c>
      <c r="G44" s="25">
        <v>280</v>
      </c>
      <c r="H44" s="26">
        <v>-13248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39282336</v>
      </c>
      <c r="C45" s="7">
        <v>-3326093</v>
      </c>
      <c r="D45" s="69">
        <v>20036210</v>
      </c>
      <c r="E45" s="70">
        <v>120466672</v>
      </c>
      <c r="F45" s="7">
        <v>142051133</v>
      </c>
      <c r="G45" s="71">
        <v>142051133</v>
      </c>
      <c r="H45" s="72">
        <v>-69249013</v>
      </c>
      <c r="I45" s="70">
        <v>136485398</v>
      </c>
      <c r="J45" s="7">
        <v>155863240</v>
      </c>
      <c r="K45" s="71">
        <v>185213997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39282339</v>
      </c>
      <c r="C48" s="6">
        <v>-558391</v>
      </c>
      <c r="D48" s="23">
        <v>-92281</v>
      </c>
      <c r="E48" s="24">
        <v>-75531414</v>
      </c>
      <c r="F48" s="6">
        <v>-44395707</v>
      </c>
      <c r="G48" s="25">
        <v>-44395707</v>
      </c>
      <c r="H48" s="26">
        <v>-69623047</v>
      </c>
      <c r="I48" s="24">
        <v>-68616948</v>
      </c>
      <c r="J48" s="6">
        <v>-22107790</v>
      </c>
      <c r="K48" s="25">
        <v>-19366705</v>
      </c>
    </row>
    <row r="49" spans="1:11" ht="13.5">
      <c r="A49" s="22" t="s">
        <v>51</v>
      </c>
      <c r="B49" s="6">
        <f>+B75</f>
        <v>85452.0529413838</v>
      </c>
      <c r="C49" s="6">
        <f aca="true" t="shared" si="6" ref="C49:K49">+C75</f>
        <v>18608278</v>
      </c>
      <c r="D49" s="23">
        <f t="shared" si="6"/>
        <v>21883040</v>
      </c>
      <c r="E49" s="24">
        <f t="shared" si="6"/>
        <v>0</v>
      </c>
      <c r="F49" s="6">
        <f t="shared" si="6"/>
        <v>-15489672</v>
      </c>
      <c r="G49" s="25">
        <f t="shared" si="6"/>
        <v>-15489672</v>
      </c>
      <c r="H49" s="26">
        <f t="shared" si="6"/>
        <v>-29158891</v>
      </c>
      <c r="I49" s="24">
        <f t="shared" si="6"/>
        <v>-7000000</v>
      </c>
      <c r="J49" s="6">
        <f t="shared" si="6"/>
        <v>-7280000</v>
      </c>
      <c r="K49" s="25">
        <f t="shared" si="6"/>
        <v>-7571200</v>
      </c>
    </row>
    <row r="50" spans="1:11" ht="13.5">
      <c r="A50" s="33" t="s">
        <v>52</v>
      </c>
      <c r="B50" s="7">
        <f>+B48-B49</f>
        <v>39196886.94705862</v>
      </c>
      <c r="C50" s="7">
        <f aca="true" t="shared" si="7" ref="C50:K50">+C48-C49</f>
        <v>-19166669</v>
      </c>
      <c r="D50" s="69">
        <f t="shared" si="7"/>
        <v>-21975321</v>
      </c>
      <c r="E50" s="70">
        <f t="shared" si="7"/>
        <v>-75531414</v>
      </c>
      <c r="F50" s="7">
        <f t="shared" si="7"/>
        <v>-28906035</v>
      </c>
      <c r="G50" s="71">
        <f t="shared" si="7"/>
        <v>-28906035</v>
      </c>
      <c r="H50" s="72">
        <f t="shared" si="7"/>
        <v>-40464156</v>
      </c>
      <c r="I50" s="70">
        <f t="shared" si="7"/>
        <v>-61616948</v>
      </c>
      <c r="J50" s="7">
        <f t="shared" si="7"/>
        <v>-14827790</v>
      </c>
      <c r="K50" s="71">
        <f t="shared" si="7"/>
        <v>-11795505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492159192</v>
      </c>
      <c r="C53" s="6">
        <v>2480688</v>
      </c>
      <c r="D53" s="23">
        <v>-754213</v>
      </c>
      <c r="E53" s="24">
        <v>79208217</v>
      </c>
      <c r="F53" s="6">
        <v>49082495</v>
      </c>
      <c r="G53" s="25">
        <v>49082495</v>
      </c>
      <c r="H53" s="26">
        <v>17203751</v>
      </c>
      <c r="I53" s="24">
        <v>58458408</v>
      </c>
      <c r="J53" s="6">
        <v>13648303</v>
      </c>
      <c r="K53" s="25">
        <v>21219189</v>
      </c>
    </row>
    <row r="54" spans="1:11" ht="13.5">
      <c r="A54" s="22" t="s">
        <v>55</v>
      </c>
      <c r="B54" s="6">
        <v>21086148</v>
      </c>
      <c r="C54" s="6">
        <v>0</v>
      </c>
      <c r="D54" s="23">
        <v>23013333</v>
      </c>
      <c r="E54" s="24">
        <v>22956540</v>
      </c>
      <c r="F54" s="6">
        <v>19956540</v>
      </c>
      <c r="G54" s="25">
        <v>19956540</v>
      </c>
      <c r="H54" s="26">
        <v>23000833</v>
      </c>
      <c r="I54" s="24">
        <v>2340000</v>
      </c>
      <c r="J54" s="6">
        <v>104000</v>
      </c>
      <c r="K54" s="25">
        <v>108160</v>
      </c>
    </row>
    <row r="55" spans="1:11" ht="13.5">
      <c r="A55" s="22" t="s">
        <v>56</v>
      </c>
      <c r="B55" s="6">
        <v>0</v>
      </c>
      <c r="C55" s="6">
        <v>4121544</v>
      </c>
      <c r="D55" s="23">
        <v>43095643</v>
      </c>
      <c r="E55" s="24">
        <v>12500000</v>
      </c>
      <c r="F55" s="6">
        <v>16072684</v>
      </c>
      <c r="G55" s="25">
        <v>16072684</v>
      </c>
      <c r="H55" s="26">
        <v>20672616</v>
      </c>
      <c r="I55" s="24">
        <v>12403759</v>
      </c>
      <c r="J55" s="6">
        <v>3800000</v>
      </c>
      <c r="K55" s="25">
        <v>3800000</v>
      </c>
    </row>
    <row r="56" spans="1:11" ht="13.5">
      <c r="A56" s="22" t="s">
        <v>57</v>
      </c>
      <c r="B56" s="6">
        <v>2577766</v>
      </c>
      <c r="C56" s="6">
        <v>2750025</v>
      </c>
      <c r="D56" s="23">
        <v>2224164</v>
      </c>
      <c r="E56" s="24">
        <v>9657800</v>
      </c>
      <c r="F56" s="6">
        <v>9157800</v>
      </c>
      <c r="G56" s="25">
        <v>9157800</v>
      </c>
      <c r="H56" s="26">
        <v>2478289</v>
      </c>
      <c r="I56" s="24">
        <v>24340000</v>
      </c>
      <c r="J56" s="6">
        <v>25458400</v>
      </c>
      <c r="K56" s="25">
        <v>26630224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23692191</v>
      </c>
      <c r="D60" s="23">
        <v>68392235</v>
      </c>
      <c r="E60" s="24">
        <v>107787540</v>
      </c>
      <c r="F60" s="6">
        <v>107787540</v>
      </c>
      <c r="G60" s="25">
        <v>107787540</v>
      </c>
      <c r="H60" s="26">
        <v>0</v>
      </c>
      <c r="I60" s="24">
        <v>90608662</v>
      </c>
      <c r="J60" s="6">
        <v>99669528</v>
      </c>
      <c r="K60" s="25">
        <v>109636481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0.7997528385067518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0.9565464347901659</v>
      </c>
      <c r="F70" s="5">
        <f t="shared" si="8"/>
        <v>0.9426016992770296</v>
      </c>
      <c r="G70" s="5">
        <f t="shared" si="8"/>
        <v>0.9426016992770296</v>
      </c>
      <c r="H70" s="5">
        <f t="shared" si="8"/>
        <v>0</v>
      </c>
      <c r="I70" s="5">
        <f t="shared" si="8"/>
        <v>0.9412906555538773</v>
      </c>
      <c r="J70" s="5">
        <f t="shared" si="8"/>
        <v>0.9756406755416438</v>
      </c>
      <c r="K70" s="5">
        <f t="shared" si="8"/>
        <v>0.9758446159343782</v>
      </c>
    </row>
    <row r="71" spans="1:11" ht="12.75" hidden="1">
      <c r="A71" s="2" t="s">
        <v>103</v>
      </c>
      <c r="B71" s="2">
        <f>+B83</f>
        <v>32661662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30818300</v>
      </c>
      <c r="F71" s="2">
        <f t="shared" si="9"/>
        <v>35272740</v>
      </c>
      <c r="G71" s="2">
        <f t="shared" si="9"/>
        <v>35272740</v>
      </c>
      <c r="H71" s="2">
        <f t="shared" si="9"/>
        <v>0</v>
      </c>
      <c r="I71" s="2">
        <f t="shared" si="9"/>
        <v>35272740</v>
      </c>
      <c r="J71" s="2">
        <f t="shared" si="9"/>
        <v>30840072</v>
      </c>
      <c r="K71" s="2">
        <f t="shared" si="9"/>
        <v>34258045</v>
      </c>
    </row>
    <row r="72" spans="1:11" ht="12.75" hidden="1">
      <c r="A72" s="2" t="s">
        <v>104</v>
      </c>
      <c r="B72" s="2">
        <f>+B77</f>
        <v>40839695</v>
      </c>
      <c r="C72" s="2">
        <f aca="true" t="shared" si="10" ref="C72:K72">+C77</f>
        <v>21818032</v>
      </c>
      <c r="D72" s="2">
        <f t="shared" si="10"/>
        <v>30493516</v>
      </c>
      <c r="E72" s="2">
        <f t="shared" si="10"/>
        <v>32218300</v>
      </c>
      <c r="F72" s="2">
        <f t="shared" si="10"/>
        <v>37420620</v>
      </c>
      <c r="G72" s="2">
        <f t="shared" si="10"/>
        <v>37420620</v>
      </c>
      <c r="H72" s="2">
        <f t="shared" si="10"/>
        <v>14068343</v>
      </c>
      <c r="I72" s="2">
        <f t="shared" si="10"/>
        <v>37472740</v>
      </c>
      <c r="J72" s="2">
        <f t="shared" si="10"/>
        <v>31610072</v>
      </c>
      <c r="K72" s="2">
        <f t="shared" si="10"/>
        <v>35106045</v>
      </c>
    </row>
    <row r="73" spans="1:11" ht="12.75" hidden="1">
      <c r="A73" s="2" t="s">
        <v>105</v>
      </c>
      <c r="B73" s="2">
        <f>+B74</f>
        <v>-12738565.166666675</v>
      </c>
      <c r="C73" s="2">
        <f aca="true" t="shared" si="11" ref="C73:K73">+(C78+C80+C81+C82)-(B78+B80+B81+B82)</f>
        <v>-26165706</v>
      </c>
      <c r="D73" s="2">
        <f t="shared" si="11"/>
        <v>21028060</v>
      </c>
      <c r="E73" s="2">
        <f t="shared" si="11"/>
        <v>-12341019</v>
      </c>
      <c r="F73" s="2">
        <f>+(F78+F80+F81+F82)-(D78+D80+D81+D82)</f>
        <v>-12341019</v>
      </c>
      <c r="G73" s="2">
        <f>+(G78+G80+G81+G82)-(D78+D80+D81+D82)</f>
        <v>-12341019</v>
      </c>
      <c r="H73" s="2">
        <f>+(H78+H80+H81+H82)-(D78+D80+D81+D82)</f>
        <v>3696160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-12738565.166666675</v>
      </c>
      <c r="C74" s="2">
        <f>+C73</f>
        <v>-26165706</v>
      </c>
      <c r="D74" s="2">
        <f aca="true" t="shared" si="12" ref="D74:K74">+D73</f>
        <v>21028060</v>
      </c>
      <c r="E74" s="2">
        <f t="shared" si="12"/>
        <v>-12341019</v>
      </c>
      <c r="F74" s="2">
        <f t="shared" si="12"/>
        <v>-12341019</v>
      </c>
      <c r="G74" s="2">
        <f t="shared" si="12"/>
        <v>-12341019</v>
      </c>
      <c r="H74" s="2">
        <f t="shared" si="12"/>
        <v>3696160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85452.0529413838</v>
      </c>
      <c r="C75" s="2">
        <f aca="true" t="shared" si="13" ref="C75:K75">+C84-(((C80+C81+C78)*C70)-C79)</f>
        <v>18608278</v>
      </c>
      <c r="D75" s="2">
        <f t="shared" si="13"/>
        <v>21883040</v>
      </c>
      <c r="E75" s="2">
        <f t="shared" si="13"/>
        <v>0</v>
      </c>
      <c r="F75" s="2">
        <f t="shared" si="13"/>
        <v>-15489672</v>
      </c>
      <c r="G75" s="2">
        <f t="shared" si="13"/>
        <v>-15489672</v>
      </c>
      <c r="H75" s="2">
        <f t="shared" si="13"/>
        <v>-29158891</v>
      </c>
      <c r="I75" s="2">
        <f t="shared" si="13"/>
        <v>-7000000</v>
      </c>
      <c r="J75" s="2">
        <f t="shared" si="13"/>
        <v>-7280000</v>
      </c>
      <c r="K75" s="2">
        <f t="shared" si="13"/>
        <v>-7571200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40839695</v>
      </c>
      <c r="C77" s="3">
        <v>21818032</v>
      </c>
      <c r="D77" s="3">
        <v>30493516</v>
      </c>
      <c r="E77" s="3">
        <v>32218300</v>
      </c>
      <c r="F77" s="3">
        <v>37420620</v>
      </c>
      <c r="G77" s="3">
        <v>37420620</v>
      </c>
      <c r="H77" s="3">
        <v>14068343</v>
      </c>
      <c r="I77" s="3">
        <v>37472740</v>
      </c>
      <c r="J77" s="3">
        <v>31610072</v>
      </c>
      <c r="K77" s="3">
        <v>35106045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14064064</v>
      </c>
      <c r="C79" s="3">
        <v>18608278</v>
      </c>
      <c r="D79" s="3">
        <v>21883040</v>
      </c>
      <c r="E79" s="3">
        <v>0</v>
      </c>
      <c r="F79" s="3">
        <v>0</v>
      </c>
      <c r="G79" s="3">
        <v>0</v>
      </c>
      <c r="H79" s="3">
        <v>-29158891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-8548854</v>
      </c>
      <c r="D80" s="3">
        <v>7169680</v>
      </c>
      <c r="E80" s="3">
        <v>0</v>
      </c>
      <c r="F80" s="3">
        <v>0</v>
      </c>
      <c r="G80" s="3">
        <v>0</v>
      </c>
      <c r="H80" s="3">
        <v>8918656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17478665</v>
      </c>
      <c r="C81" s="3">
        <v>-138187</v>
      </c>
      <c r="D81" s="3">
        <v>5171339</v>
      </c>
      <c r="E81" s="3">
        <v>0</v>
      </c>
      <c r="F81" s="3">
        <v>0</v>
      </c>
      <c r="G81" s="3">
        <v>0</v>
      </c>
      <c r="H81" s="3">
        <v>7118523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32661662</v>
      </c>
      <c r="C83" s="3">
        <v>0</v>
      </c>
      <c r="D83" s="3">
        <v>0</v>
      </c>
      <c r="E83" s="3">
        <v>30818300</v>
      </c>
      <c r="F83" s="3">
        <v>35272740</v>
      </c>
      <c r="G83" s="3">
        <v>35272740</v>
      </c>
      <c r="H83" s="3">
        <v>0</v>
      </c>
      <c r="I83" s="3">
        <v>35272740</v>
      </c>
      <c r="J83" s="3">
        <v>30840072</v>
      </c>
      <c r="K83" s="3">
        <v>34258045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-15489672</v>
      </c>
      <c r="G84" s="3">
        <v>-15489672</v>
      </c>
      <c r="H84" s="3">
        <v>0</v>
      </c>
      <c r="I84" s="3">
        <v>-7000000</v>
      </c>
      <c r="J84" s="3">
        <v>-7280000</v>
      </c>
      <c r="K84" s="3">
        <v>-7571200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14195977</v>
      </c>
      <c r="C7" s="6">
        <v>709242</v>
      </c>
      <c r="D7" s="23">
        <v>8395942</v>
      </c>
      <c r="E7" s="24">
        <v>1853049</v>
      </c>
      <c r="F7" s="6">
        <v>550000</v>
      </c>
      <c r="G7" s="25">
        <v>550000</v>
      </c>
      <c r="H7" s="26">
        <v>110941</v>
      </c>
      <c r="I7" s="24">
        <v>1200000</v>
      </c>
      <c r="J7" s="6">
        <v>1263900</v>
      </c>
      <c r="K7" s="25">
        <v>1394501</v>
      </c>
    </row>
    <row r="8" spans="1:11" ht="13.5">
      <c r="A8" s="22" t="s">
        <v>21</v>
      </c>
      <c r="B8" s="6">
        <v>285383298</v>
      </c>
      <c r="C8" s="6">
        <v>312326394</v>
      </c>
      <c r="D8" s="23">
        <v>240896062</v>
      </c>
      <c r="E8" s="24">
        <v>311151000</v>
      </c>
      <c r="F8" s="6">
        <v>311151000</v>
      </c>
      <c r="G8" s="25">
        <v>311151000</v>
      </c>
      <c r="H8" s="26">
        <v>528190126</v>
      </c>
      <c r="I8" s="24">
        <v>393634000</v>
      </c>
      <c r="J8" s="6">
        <v>422034000</v>
      </c>
      <c r="K8" s="25">
        <v>451254000</v>
      </c>
    </row>
    <row r="9" spans="1:11" ht="13.5">
      <c r="A9" s="22" t="s">
        <v>22</v>
      </c>
      <c r="B9" s="6">
        <v>7326648</v>
      </c>
      <c r="C9" s="6">
        <v>17486784</v>
      </c>
      <c r="D9" s="23">
        <v>1026667</v>
      </c>
      <c r="E9" s="24">
        <v>15032000</v>
      </c>
      <c r="F9" s="6">
        <v>16335049</v>
      </c>
      <c r="G9" s="25">
        <v>16335049</v>
      </c>
      <c r="H9" s="26">
        <v>9701746</v>
      </c>
      <c r="I9" s="24">
        <v>11645640</v>
      </c>
      <c r="J9" s="6">
        <v>12591730</v>
      </c>
      <c r="K9" s="25">
        <v>13573885</v>
      </c>
    </row>
    <row r="10" spans="1:11" ht="25.5">
      <c r="A10" s="27" t="s">
        <v>97</v>
      </c>
      <c r="B10" s="28">
        <f>SUM(B5:B9)</f>
        <v>306905923</v>
      </c>
      <c r="C10" s="29">
        <f aca="true" t="shared" si="0" ref="C10:K10">SUM(C5:C9)</f>
        <v>330522420</v>
      </c>
      <c r="D10" s="30">
        <f t="shared" si="0"/>
        <v>250318671</v>
      </c>
      <c r="E10" s="28">
        <f t="shared" si="0"/>
        <v>328036049</v>
      </c>
      <c r="F10" s="29">
        <f t="shared" si="0"/>
        <v>328036049</v>
      </c>
      <c r="G10" s="31">
        <f t="shared" si="0"/>
        <v>328036049</v>
      </c>
      <c r="H10" s="32">
        <f t="shared" si="0"/>
        <v>538002813</v>
      </c>
      <c r="I10" s="28">
        <f t="shared" si="0"/>
        <v>406479640</v>
      </c>
      <c r="J10" s="29">
        <f t="shared" si="0"/>
        <v>435889630</v>
      </c>
      <c r="K10" s="31">
        <f t="shared" si="0"/>
        <v>466222386</v>
      </c>
    </row>
    <row r="11" spans="1:11" ht="13.5">
      <c r="A11" s="22" t="s">
        <v>23</v>
      </c>
      <c r="B11" s="6">
        <v>111348233</v>
      </c>
      <c r="C11" s="6">
        <v>116244631</v>
      </c>
      <c r="D11" s="23">
        <v>105169914</v>
      </c>
      <c r="E11" s="24">
        <v>141214742</v>
      </c>
      <c r="F11" s="6">
        <v>137754892</v>
      </c>
      <c r="G11" s="25">
        <v>137754892</v>
      </c>
      <c r="H11" s="26">
        <v>89552405</v>
      </c>
      <c r="I11" s="24">
        <v>159272704</v>
      </c>
      <c r="J11" s="6">
        <v>174060019</v>
      </c>
      <c r="K11" s="25">
        <v>185088254</v>
      </c>
    </row>
    <row r="12" spans="1:11" ht="13.5">
      <c r="A12" s="22" t="s">
        <v>24</v>
      </c>
      <c r="B12" s="6">
        <v>6400125</v>
      </c>
      <c r="C12" s="6">
        <v>9588936</v>
      </c>
      <c r="D12" s="23">
        <v>5276563</v>
      </c>
      <c r="E12" s="24">
        <v>9766216</v>
      </c>
      <c r="F12" s="6">
        <v>7578412</v>
      </c>
      <c r="G12" s="25">
        <v>7578412</v>
      </c>
      <c r="H12" s="26">
        <v>919914</v>
      </c>
      <c r="I12" s="24">
        <v>11102104</v>
      </c>
      <c r="J12" s="6">
        <v>12531338</v>
      </c>
      <c r="K12" s="25">
        <v>12901578</v>
      </c>
    </row>
    <row r="13" spans="1:11" ht="13.5">
      <c r="A13" s="22" t="s">
        <v>98</v>
      </c>
      <c r="B13" s="6">
        <v>38911316</v>
      </c>
      <c r="C13" s="6">
        <v>62284235</v>
      </c>
      <c r="D13" s="23">
        <v>558608</v>
      </c>
      <c r="E13" s="24">
        <v>16029000</v>
      </c>
      <c r="F13" s="6">
        <v>11709000</v>
      </c>
      <c r="G13" s="25">
        <v>11709000</v>
      </c>
      <c r="H13" s="26">
        <v>1001607</v>
      </c>
      <c r="I13" s="24">
        <v>12629000</v>
      </c>
      <c r="J13" s="6">
        <v>13694062</v>
      </c>
      <c r="K13" s="25">
        <v>14675959</v>
      </c>
    </row>
    <row r="14" spans="1:11" ht="13.5">
      <c r="A14" s="22" t="s">
        <v>25</v>
      </c>
      <c r="B14" s="6">
        <v>3436125</v>
      </c>
      <c r="C14" s="6">
        <v>-18330</v>
      </c>
      <c r="D14" s="23">
        <v>0</v>
      </c>
      <c r="E14" s="24">
        <v>10800000</v>
      </c>
      <c r="F14" s="6">
        <v>10800000</v>
      </c>
      <c r="G14" s="25">
        <v>10800000</v>
      </c>
      <c r="H14" s="26">
        <v>8101900</v>
      </c>
      <c r="I14" s="24">
        <v>13068000</v>
      </c>
      <c r="J14" s="6">
        <v>14087304</v>
      </c>
      <c r="K14" s="25">
        <v>15186114</v>
      </c>
    </row>
    <row r="15" spans="1:11" ht="13.5">
      <c r="A15" s="22" t="s">
        <v>26</v>
      </c>
      <c r="B15" s="6">
        <v>142976221</v>
      </c>
      <c r="C15" s="6">
        <v>106449516</v>
      </c>
      <c r="D15" s="23">
        <v>78846236</v>
      </c>
      <c r="E15" s="24">
        <v>96250000</v>
      </c>
      <c r="F15" s="6">
        <v>83550000</v>
      </c>
      <c r="G15" s="25">
        <v>83550000</v>
      </c>
      <c r="H15" s="26">
        <v>633390</v>
      </c>
      <c r="I15" s="24">
        <v>106064247</v>
      </c>
      <c r="J15" s="6">
        <v>114337258</v>
      </c>
      <c r="K15" s="25">
        <v>123255564</v>
      </c>
    </row>
    <row r="16" spans="1:11" ht="13.5">
      <c r="A16" s="22" t="s">
        <v>21</v>
      </c>
      <c r="B16" s="6">
        <v>79055100</v>
      </c>
      <c r="C16" s="6">
        <v>20330429</v>
      </c>
      <c r="D16" s="23">
        <v>19791677</v>
      </c>
      <c r="E16" s="24">
        <v>5800000</v>
      </c>
      <c r="F16" s="6">
        <v>8550000</v>
      </c>
      <c r="G16" s="25">
        <v>8550000</v>
      </c>
      <c r="H16" s="26">
        <v>114141</v>
      </c>
      <c r="I16" s="24">
        <v>5800000</v>
      </c>
      <c r="J16" s="6">
        <v>6252400</v>
      </c>
      <c r="K16" s="25">
        <v>6740087</v>
      </c>
    </row>
    <row r="17" spans="1:11" ht="13.5">
      <c r="A17" s="22" t="s">
        <v>27</v>
      </c>
      <c r="B17" s="6">
        <v>55364820</v>
      </c>
      <c r="C17" s="6">
        <v>214020345</v>
      </c>
      <c r="D17" s="23">
        <v>66627784</v>
      </c>
      <c r="E17" s="24">
        <v>61333660</v>
      </c>
      <c r="F17" s="6">
        <v>143046430</v>
      </c>
      <c r="G17" s="25">
        <v>143046430</v>
      </c>
      <c r="H17" s="26">
        <v>22608309</v>
      </c>
      <c r="I17" s="24">
        <v>74569571</v>
      </c>
      <c r="J17" s="6">
        <v>80385999</v>
      </c>
      <c r="K17" s="25">
        <v>86656100</v>
      </c>
    </row>
    <row r="18" spans="1:11" ht="13.5">
      <c r="A18" s="33" t="s">
        <v>28</v>
      </c>
      <c r="B18" s="34">
        <f>SUM(B11:B17)</f>
        <v>437491940</v>
      </c>
      <c r="C18" s="35">
        <f aca="true" t="shared" si="1" ref="C18:K18">SUM(C11:C17)</f>
        <v>528899762</v>
      </c>
      <c r="D18" s="36">
        <f t="shared" si="1"/>
        <v>276270782</v>
      </c>
      <c r="E18" s="34">
        <f t="shared" si="1"/>
        <v>341193618</v>
      </c>
      <c r="F18" s="35">
        <f t="shared" si="1"/>
        <v>402988734</v>
      </c>
      <c r="G18" s="37">
        <f t="shared" si="1"/>
        <v>402988734</v>
      </c>
      <c r="H18" s="38">
        <f t="shared" si="1"/>
        <v>122931666</v>
      </c>
      <c r="I18" s="34">
        <f t="shared" si="1"/>
        <v>382505626</v>
      </c>
      <c r="J18" s="35">
        <f t="shared" si="1"/>
        <v>415348380</v>
      </c>
      <c r="K18" s="37">
        <f t="shared" si="1"/>
        <v>444503656</v>
      </c>
    </row>
    <row r="19" spans="1:11" ht="13.5">
      <c r="A19" s="33" t="s">
        <v>29</v>
      </c>
      <c r="B19" s="39">
        <f>+B10-B18</f>
        <v>-130586017</v>
      </c>
      <c r="C19" s="40">
        <f aca="true" t="shared" si="2" ref="C19:K19">+C10-C18</f>
        <v>-198377342</v>
      </c>
      <c r="D19" s="41">
        <f t="shared" si="2"/>
        <v>-25952111</v>
      </c>
      <c r="E19" s="39">
        <f t="shared" si="2"/>
        <v>-13157569</v>
      </c>
      <c r="F19" s="40">
        <f t="shared" si="2"/>
        <v>-74952685</v>
      </c>
      <c r="G19" s="42">
        <f t="shared" si="2"/>
        <v>-74952685</v>
      </c>
      <c r="H19" s="43">
        <f t="shared" si="2"/>
        <v>415071147</v>
      </c>
      <c r="I19" s="39">
        <f t="shared" si="2"/>
        <v>23974014</v>
      </c>
      <c r="J19" s="40">
        <f t="shared" si="2"/>
        <v>20541250</v>
      </c>
      <c r="K19" s="42">
        <f t="shared" si="2"/>
        <v>21718730</v>
      </c>
    </row>
    <row r="20" spans="1:11" ht="25.5">
      <c r="A20" s="44" t="s">
        <v>30</v>
      </c>
      <c r="B20" s="45">
        <v>402712902</v>
      </c>
      <c r="C20" s="46">
        <v>289981365</v>
      </c>
      <c r="D20" s="47">
        <v>209561010</v>
      </c>
      <c r="E20" s="45">
        <v>367675000</v>
      </c>
      <c r="F20" s="46">
        <v>367675000</v>
      </c>
      <c r="G20" s="48">
        <v>367675000</v>
      </c>
      <c r="H20" s="49">
        <v>30463045</v>
      </c>
      <c r="I20" s="45">
        <v>342623000</v>
      </c>
      <c r="J20" s="46">
        <v>694703000</v>
      </c>
      <c r="K20" s="48">
        <v>769827000</v>
      </c>
    </row>
    <row r="21" spans="1:11" ht="63.75">
      <c r="A21" s="50" t="s">
        <v>99</v>
      </c>
      <c r="B21" s="51">
        <v>0</v>
      </c>
      <c r="C21" s="52">
        <v>69563891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272126885</v>
      </c>
      <c r="C22" s="58">
        <f aca="true" t="shared" si="3" ref="C22:K22">SUM(C19:C21)</f>
        <v>161167914</v>
      </c>
      <c r="D22" s="59">
        <f t="shared" si="3"/>
        <v>183608899</v>
      </c>
      <c r="E22" s="57">
        <f t="shared" si="3"/>
        <v>354517431</v>
      </c>
      <c r="F22" s="58">
        <f t="shared" si="3"/>
        <v>292722315</v>
      </c>
      <c r="G22" s="60">
        <f t="shared" si="3"/>
        <v>292722315</v>
      </c>
      <c r="H22" s="61">
        <f t="shared" si="3"/>
        <v>445534192</v>
      </c>
      <c r="I22" s="57">
        <f t="shared" si="3"/>
        <v>366597014</v>
      </c>
      <c r="J22" s="58">
        <f t="shared" si="3"/>
        <v>715244250</v>
      </c>
      <c r="K22" s="60">
        <f t="shared" si="3"/>
        <v>791545730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272126885</v>
      </c>
      <c r="C24" s="40">
        <f aca="true" t="shared" si="4" ref="C24:K24">SUM(C22:C23)</f>
        <v>161167914</v>
      </c>
      <c r="D24" s="41">
        <f t="shared" si="4"/>
        <v>183608899</v>
      </c>
      <c r="E24" s="39">
        <f t="shared" si="4"/>
        <v>354517431</v>
      </c>
      <c r="F24" s="40">
        <f t="shared" si="4"/>
        <v>292722315</v>
      </c>
      <c r="G24" s="42">
        <f t="shared" si="4"/>
        <v>292722315</v>
      </c>
      <c r="H24" s="43">
        <f t="shared" si="4"/>
        <v>445534192</v>
      </c>
      <c r="I24" s="39">
        <f t="shared" si="4"/>
        <v>366597014</v>
      </c>
      <c r="J24" s="40">
        <f t="shared" si="4"/>
        <v>715244250</v>
      </c>
      <c r="K24" s="42">
        <f t="shared" si="4"/>
        <v>791545730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358630971</v>
      </c>
      <c r="C27" s="7">
        <v>115128605</v>
      </c>
      <c r="D27" s="69">
        <v>76724636</v>
      </c>
      <c r="E27" s="70">
        <v>367856000</v>
      </c>
      <c r="F27" s="7">
        <v>233299912</v>
      </c>
      <c r="G27" s="71">
        <v>233299912</v>
      </c>
      <c r="H27" s="72">
        <v>52196410</v>
      </c>
      <c r="I27" s="70">
        <v>382119000</v>
      </c>
      <c r="J27" s="7">
        <v>457427000</v>
      </c>
      <c r="K27" s="71">
        <v>493106306</v>
      </c>
    </row>
    <row r="28" spans="1:11" ht="13.5">
      <c r="A28" s="73" t="s">
        <v>34</v>
      </c>
      <c r="B28" s="6">
        <v>356437470</v>
      </c>
      <c r="C28" s="6">
        <v>-1219761</v>
      </c>
      <c r="D28" s="23">
        <v>82332501</v>
      </c>
      <c r="E28" s="24">
        <v>365086000</v>
      </c>
      <c r="F28" s="6">
        <v>230479912</v>
      </c>
      <c r="G28" s="25">
        <v>230479912</v>
      </c>
      <c r="H28" s="26">
        <v>0</v>
      </c>
      <c r="I28" s="24">
        <v>380679000</v>
      </c>
      <c r="J28" s="6">
        <v>455762000</v>
      </c>
      <c r="K28" s="25">
        <v>491311436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2193501</v>
      </c>
      <c r="C31" s="6">
        <v>0</v>
      </c>
      <c r="D31" s="23">
        <v>787426</v>
      </c>
      <c r="E31" s="24">
        <v>1180000</v>
      </c>
      <c r="F31" s="6">
        <v>2820000</v>
      </c>
      <c r="G31" s="25">
        <v>2820000</v>
      </c>
      <c r="H31" s="26">
        <v>0</v>
      </c>
      <c r="I31" s="24">
        <v>1440000</v>
      </c>
      <c r="J31" s="6">
        <v>1665000</v>
      </c>
      <c r="K31" s="25">
        <v>1794870</v>
      </c>
    </row>
    <row r="32" spans="1:11" ht="13.5">
      <c r="A32" s="33" t="s">
        <v>37</v>
      </c>
      <c r="B32" s="7">
        <f>SUM(B28:B31)</f>
        <v>358630971</v>
      </c>
      <c r="C32" s="7">
        <f aca="true" t="shared" si="5" ref="C32:K32">SUM(C28:C31)</f>
        <v>-1219761</v>
      </c>
      <c r="D32" s="69">
        <f t="shared" si="5"/>
        <v>83119927</v>
      </c>
      <c r="E32" s="70">
        <f t="shared" si="5"/>
        <v>366266000</v>
      </c>
      <c r="F32" s="7">
        <f t="shared" si="5"/>
        <v>233299912</v>
      </c>
      <c r="G32" s="71">
        <f t="shared" si="5"/>
        <v>233299912</v>
      </c>
      <c r="H32" s="72">
        <f t="shared" si="5"/>
        <v>0</v>
      </c>
      <c r="I32" s="70">
        <f t="shared" si="5"/>
        <v>382119000</v>
      </c>
      <c r="J32" s="7">
        <f t="shared" si="5"/>
        <v>457427000</v>
      </c>
      <c r="K32" s="71">
        <f t="shared" si="5"/>
        <v>493106306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173999793</v>
      </c>
      <c r="C35" s="6">
        <v>-70780377</v>
      </c>
      <c r="D35" s="23">
        <v>178201579</v>
      </c>
      <c r="E35" s="24">
        <v>0</v>
      </c>
      <c r="F35" s="6">
        <v>0</v>
      </c>
      <c r="G35" s="25">
        <v>0</v>
      </c>
      <c r="H35" s="26">
        <v>287547700</v>
      </c>
      <c r="I35" s="24">
        <v>31431014</v>
      </c>
      <c r="J35" s="6">
        <v>257817250</v>
      </c>
      <c r="K35" s="25">
        <v>298439424</v>
      </c>
    </row>
    <row r="36" spans="1:11" ht="13.5">
      <c r="A36" s="22" t="s">
        <v>40</v>
      </c>
      <c r="B36" s="6">
        <v>2106004080</v>
      </c>
      <c r="C36" s="6">
        <v>267498120</v>
      </c>
      <c r="D36" s="23">
        <v>264841191</v>
      </c>
      <c r="E36" s="24">
        <v>367856000</v>
      </c>
      <c r="F36" s="6">
        <v>306060884</v>
      </c>
      <c r="G36" s="25">
        <v>306060884</v>
      </c>
      <c r="H36" s="26">
        <v>53695981</v>
      </c>
      <c r="I36" s="24">
        <v>382119000</v>
      </c>
      <c r="J36" s="6">
        <v>457427000</v>
      </c>
      <c r="K36" s="25">
        <v>493106306</v>
      </c>
    </row>
    <row r="37" spans="1:11" ht="13.5">
      <c r="A37" s="22" t="s">
        <v>41</v>
      </c>
      <c r="B37" s="6">
        <v>218486018</v>
      </c>
      <c r="C37" s="6">
        <v>45171112</v>
      </c>
      <c r="D37" s="23">
        <v>269360020</v>
      </c>
      <c r="E37" s="24">
        <v>0</v>
      </c>
      <c r="F37" s="6">
        <v>0</v>
      </c>
      <c r="G37" s="25">
        <v>0</v>
      </c>
      <c r="H37" s="26">
        <v>-104290511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91256565</v>
      </c>
      <c r="C38" s="6">
        <v>-9621284</v>
      </c>
      <c r="D38" s="23">
        <v>-9926154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1970261290</v>
      </c>
      <c r="C39" s="6">
        <v>0</v>
      </c>
      <c r="D39" s="23">
        <v>5</v>
      </c>
      <c r="E39" s="24">
        <v>13338569</v>
      </c>
      <c r="F39" s="6">
        <v>13338569</v>
      </c>
      <c r="G39" s="25">
        <v>13338569</v>
      </c>
      <c r="H39" s="26">
        <v>0</v>
      </c>
      <c r="I39" s="24">
        <v>46953000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406906878</v>
      </c>
      <c r="C42" s="6">
        <v>2867232425</v>
      </c>
      <c r="D42" s="23">
        <v>539248735</v>
      </c>
      <c r="E42" s="24">
        <v>0</v>
      </c>
      <c r="F42" s="6">
        <v>0</v>
      </c>
      <c r="G42" s="25">
        <v>0</v>
      </c>
      <c r="H42" s="26">
        <v>14549802</v>
      </c>
      <c r="I42" s="24">
        <v>31431014</v>
      </c>
      <c r="J42" s="6">
        <v>257817250</v>
      </c>
      <c r="K42" s="25">
        <v>298439424</v>
      </c>
    </row>
    <row r="43" spans="1:11" ht="13.5">
      <c r="A43" s="22" t="s">
        <v>46</v>
      </c>
      <c r="B43" s="6">
        <v>-359238098</v>
      </c>
      <c r="C43" s="6">
        <v>2467558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-10831279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82498973</v>
      </c>
      <c r="C45" s="7">
        <v>2637954733</v>
      </c>
      <c r="D45" s="69">
        <v>333273977</v>
      </c>
      <c r="E45" s="70">
        <v>0</v>
      </c>
      <c r="F45" s="7">
        <v>0</v>
      </c>
      <c r="G45" s="71">
        <v>0</v>
      </c>
      <c r="H45" s="72">
        <v>14549802</v>
      </c>
      <c r="I45" s="70">
        <v>31431014</v>
      </c>
      <c r="J45" s="7">
        <v>257817250</v>
      </c>
      <c r="K45" s="71">
        <v>298439424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82498973</v>
      </c>
      <c r="C48" s="6">
        <v>-29331314</v>
      </c>
      <c r="D48" s="23">
        <v>158894777</v>
      </c>
      <c r="E48" s="24">
        <v>0</v>
      </c>
      <c r="F48" s="6">
        <v>0</v>
      </c>
      <c r="G48" s="25">
        <v>0</v>
      </c>
      <c r="H48" s="26">
        <v>275823281</v>
      </c>
      <c r="I48" s="24">
        <v>31431014</v>
      </c>
      <c r="J48" s="6">
        <v>257817250</v>
      </c>
      <c r="K48" s="25">
        <v>298439424</v>
      </c>
    </row>
    <row r="49" spans="1:11" ht="13.5">
      <c r="A49" s="22" t="s">
        <v>51</v>
      </c>
      <c r="B49" s="6">
        <f>+B75</f>
        <v>153487395.21897218</v>
      </c>
      <c r="C49" s="6">
        <f aca="true" t="shared" si="6" ref="C49:K49">+C75</f>
        <v>36330148</v>
      </c>
      <c r="D49" s="23">
        <f t="shared" si="6"/>
        <v>268529824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-104290511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-70988422.21897218</v>
      </c>
      <c r="C50" s="7">
        <f aca="true" t="shared" si="7" ref="C50:K50">+C48-C49</f>
        <v>-65661462</v>
      </c>
      <c r="D50" s="69">
        <f t="shared" si="7"/>
        <v>-109635047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380113792</v>
      </c>
      <c r="I50" s="70">
        <f t="shared" si="7"/>
        <v>31431014</v>
      </c>
      <c r="J50" s="7">
        <f t="shared" si="7"/>
        <v>257817250</v>
      </c>
      <c r="K50" s="71">
        <f t="shared" si="7"/>
        <v>298439424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2106004080</v>
      </c>
      <c r="C53" s="6">
        <v>47964091</v>
      </c>
      <c r="D53" s="23">
        <v>959604</v>
      </c>
      <c r="E53" s="24">
        <v>2770000</v>
      </c>
      <c r="F53" s="6">
        <v>267329052</v>
      </c>
      <c r="G53" s="25">
        <v>267329052</v>
      </c>
      <c r="H53" s="26">
        <v>14653</v>
      </c>
      <c r="I53" s="24">
        <v>1440000</v>
      </c>
      <c r="J53" s="6">
        <v>1665000</v>
      </c>
      <c r="K53" s="25">
        <v>1794870</v>
      </c>
    </row>
    <row r="54" spans="1:11" ht="13.5">
      <c r="A54" s="22" t="s">
        <v>55</v>
      </c>
      <c r="B54" s="6">
        <v>38911316</v>
      </c>
      <c r="C54" s="6">
        <v>0</v>
      </c>
      <c r="D54" s="23">
        <v>7471</v>
      </c>
      <c r="E54" s="24">
        <v>16029000</v>
      </c>
      <c r="F54" s="6">
        <v>11709000</v>
      </c>
      <c r="G54" s="25">
        <v>11709000</v>
      </c>
      <c r="H54" s="26">
        <v>1001607</v>
      </c>
      <c r="I54" s="24">
        <v>12629000</v>
      </c>
      <c r="J54" s="6">
        <v>13694062</v>
      </c>
      <c r="K54" s="25">
        <v>14675959</v>
      </c>
    </row>
    <row r="55" spans="1:11" ht="13.5">
      <c r="A55" s="22" t="s">
        <v>56</v>
      </c>
      <c r="B55" s="6">
        <v>0</v>
      </c>
      <c r="C55" s="6">
        <v>-4727461</v>
      </c>
      <c r="D55" s="23">
        <v>2388523</v>
      </c>
      <c r="E55" s="24">
        <v>200000</v>
      </c>
      <c r="F55" s="6">
        <v>2127854</v>
      </c>
      <c r="G55" s="25">
        <v>2127854</v>
      </c>
      <c r="H55" s="26">
        <v>21455878</v>
      </c>
      <c r="I55" s="24">
        <v>90000</v>
      </c>
      <c r="J55" s="6">
        <v>70000</v>
      </c>
      <c r="K55" s="25">
        <v>75460</v>
      </c>
    </row>
    <row r="56" spans="1:11" ht="13.5">
      <c r="A56" s="22" t="s">
        <v>57</v>
      </c>
      <c r="B56" s="6">
        <v>3141041</v>
      </c>
      <c r="C56" s="6">
        <v>-15843</v>
      </c>
      <c r="D56" s="23">
        <v>5494327</v>
      </c>
      <c r="E56" s="24">
        <v>1680000</v>
      </c>
      <c r="F56" s="6">
        <v>2130000</v>
      </c>
      <c r="G56" s="25">
        <v>2130000</v>
      </c>
      <c r="H56" s="26">
        <v>27253</v>
      </c>
      <c r="I56" s="24">
        <v>2120450</v>
      </c>
      <c r="J56" s="6">
        <v>2285845</v>
      </c>
      <c r="K56" s="25">
        <v>2464141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0.5775245378241182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4231319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7326648</v>
      </c>
      <c r="C72" s="2">
        <f aca="true" t="shared" si="10" ref="C72:K72">+C77</f>
        <v>3268148</v>
      </c>
      <c r="D72" s="2">
        <f t="shared" si="10"/>
        <v>641471</v>
      </c>
      <c r="E72" s="2">
        <f t="shared" si="10"/>
        <v>200000</v>
      </c>
      <c r="F72" s="2">
        <f t="shared" si="10"/>
        <v>1503049</v>
      </c>
      <c r="G72" s="2">
        <f t="shared" si="10"/>
        <v>1503049</v>
      </c>
      <c r="H72" s="2">
        <f t="shared" si="10"/>
        <v>666642</v>
      </c>
      <c r="I72" s="2">
        <f t="shared" si="10"/>
        <v>225000</v>
      </c>
      <c r="J72" s="2">
        <f t="shared" si="10"/>
        <v>280280</v>
      </c>
      <c r="K72" s="2">
        <f t="shared" si="10"/>
        <v>302142</v>
      </c>
    </row>
    <row r="73" spans="1:11" ht="12.75" hidden="1">
      <c r="A73" s="2" t="s">
        <v>105</v>
      </c>
      <c r="B73" s="2">
        <f>+B74</f>
        <v>-88904737.83333336</v>
      </c>
      <c r="C73" s="2">
        <f aca="true" t="shared" si="11" ref="C73:K73">+(C78+C80+C81+C82)-(B78+B80+B81+B82)</f>
        <v>-136115731</v>
      </c>
      <c r="D73" s="2">
        <f t="shared" si="11"/>
        <v>63921713</v>
      </c>
      <c r="E73" s="2">
        <f t="shared" si="11"/>
        <v>-19306802</v>
      </c>
      <c r="F73" s="2">
        <f>+(F78+F80+F81+F82)-(D78+D80+D81+D82)</f>
        <v>-19306802</v>
      </c>
      <c r="G73" s="2">
        <f>+(G78+G80+G81+G82)-(D78+D80+D81+D82)</f>
        <v>-19306802</v>
      </c>
      <c r="H73" s="2">
        <f>+(H78+H80+H81+H82)-(D78+D80+D81+D82)</f>
        <v>-7582383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-88904737.83333336</v>
      </c>
      <c r="C74" s="2">
        <f>+C73</f>
        <v>-136115731</v>
      </c>
      <c r="D74" s="2">
        <f aca="true" t="shared" si="12" ref="D74:K74">+D73</f>
        <v>63921713</v>
      </c>
      <c r="E74" s="2">
        <f t="shared" si="12"/>
        <v>-19306802</v>
      </c>
      <c r="F74" s="2">
        <f t="shared" si="12"/>
        <v>-19306802</v>
      </c>
      <c r="G74" s="2">
        <f t="shared" si="12"/>
        <v>-19306802</v>
      </c>
      <c r="H74" s="2">
        <f t="shared" si="12"/>
        <v>-7582383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153487395.21897218</v>
      </c>
      <c r="C75" s="2">
        <f aca="true" t="shared" si="13" ref="C75:K75">+C84-(((C80+C81+C78)*C70)-C79)</f>
        <v>36330148</v>
      </c>
      <c r="D75" s="2">
        <f t="shared" si="13"/>
        <v>268529824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-104290511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7326648</v>
      </c>
      <c r="C77" s="3">
        <v>3268148</v>
      </c>
      <c r="D77" s="3">
        <v>641471</v>
      </c>
      <c r="E77" s="3">
        <v>200000</v>
      </c>
      <c r="F77" s="3">
        <v>1503049</v>
      </c>
      <c r="G77" s="3">
        <v>1503049</v>
      </c>
      <c r="H77" s="3">
        <v>666642</v>
      </c>
      <c r="I77" s="3">
        <v>225000</v>
      </c>
      <c r="J77" s="3">
        <v>280280</v>
      </c>
      <c r="K77" s="3">
        <v>302142</v>
      </c>
    </row>
    <row r="78" spans="1:11" ht="12.75" hidden="1">
      <c r="A78" s="1" t="s">
        <v>67</v>
      </c>
      <c r="B78" s="3">
        <v>0</v>
      </c>
      <c r="C78" s="3">
        <v>24339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206331364</v>
      </c>
      <c r="C79" s="3">
        <v>36330148</v>
      </c>
      <c r="D79" s="3">
        <v>268529824</v>
      </c>
      <c r="E79" s="3">
        <v>0</v>
      </c>
      <c r="F79" s="3">
        <v>0</v>
      </c>
      <c r="G79" s="3">
        <v>0</v>
      </c>
      <c r="H79" s="3">
        <v>-104290511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-77450</v>
      </c>
      <c r="D80" s="3">
        <v>372651</v>
      </c>
      <c r="E80" s="3">
        <v>0</v>
      </c>
      <c r="F80" s="3">
        <v>0</v>
      </c>
      <c r="G80" s="3">
        <v>0</v>
      </c>
      <c r="H80" s="3">
        <v>482678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91500820</v>
      </c>
      <c r="C81" s="3">
        <v>-44561800</v>
      </c>
      <c r="D81" s="3">
        <v>18934151</v>
      </c>
      <c r="E81" s="3">
        <v>0</v>
      </c>
      <c r="F81" s="3">
        <v>0</v>
      </c>
      <c r="G81" s="3">
        <v>0</v>
      </c>
      <c r="H81" s="3">
        <v>11241741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4231319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44932593</v>
      </c>
      <c r="C5" s="6">
        <v>31113784</v>
      </c>
      <c r="D5" s="23">
        <v>45508165</v>
      </c>
      <c r="E5" s="24">
        <v>45248101</v>
      </c>
      <c r="F5" s="6">
        <v>45248101</v>
      </c>
      <c r="G5" s="25">
        <v>45248101</v>
      </c>
      <c r="H5" s="26">
        <v>43853546</v>
      </c>
      <c r="I5" s="24">
        <v>46683534</v>
      </c>
      <c r="J5" s="6">
        <v>48830976</v>
      </c>
      <c r="K5" s="25">
        <v>51077202</v>
      </c>
    </row>
    <row r="6" spans="1:11" ht="13.5">
      <c r="A6" s="22" t="s">
        <v>19</v>
      </c>
      <c r="B6" s="6">
        <v>44496969</v>
      </c>
      <c r="C6" s="6">
        <v>17027601</v>
      </c>
      <c r="D6" s="23">
        <v>50089515</v>
      </c>
      <c r="E6" s="24">
        <v>41537654</v>
      </c>
      <c r="F6" s="6">
        <v>41537654</v>
      </c>
      <c r="G6" s="25">
        <v>41537654</v>
      </c>
      <c r="H6" s="26">
        <v>51538896</v>
      </c>
      <c r="I6" s="24">
        <v>54445622</v>
      </c>
      <c r="J6" s="6">
        <v>56950121</v>
      </c>
      <c r="K6" s="25">
        <v>59569827</v>
      </c>
    </row>
    <row r="7" spans="1:11" ht="13.5">
      <c r="A7" s="22" t="s">
        <v>20</v>
      </c>
      <c r="B7" s="6">
        <v>11995711</v>
      </c>
      <c r="C7" s="6">
        <v>5042958</v>
      </c>
      <c r="D7" s="23">
        <v>1594937</v>
      </c>
      <c r="E7" s="24">
        <v>14310742</v>
      </c>
      <c r="F7" s="6">
        <v>14310742</v>
      </c>
      <c r="G7" s="25">
        <v>14310742</v>
      </c>
      <c r="H7" s="26">
        <v>1187978</v>
      </c>
      <c r="I7" s="24">
        <v>14954726</v>
      </c>
      <c r="J7" s="6">
        <v>15642643</v>
      </c>
      <c r="K7" s="25">
        <v>16362204</v>
      </c>
    </row>
    <row r="8" spans="1:11" ht="13.5">
      <c r="A8" s="22" t="s">
        <v>21</v>
      </c>
      <c r="B8" s="6">
        <v>271441492</v>
      </c>
      <c r="C8" s="6">
        <v>286294019</v>
      </c>
      <c r="D8" s="23">
        <v>394424930</v>
      </c>
      <c r="E8" s="24">
        <v>461622028</v>
      </c>
      <c r="F8" s="6">
        <v>461643000</v>
      </c>
      <c r="G8" s="25">
        <v>461643000</v>
      </c>
      <c r="H8" s="26">
        <v>437813851</v>
      </c>
      <c r="I8" s="24">
        <v>370105000</v>
      </c>
      <c r="J8" s="6">
        <v>394000308</v>
      </c>
      <c r="K8" s="25">
        <v>417273516</v>
      </c>
    </row>
    <row r="9" spans="1:11" ht="13.5">
      <c r="A9" s="22" t="s">
        <v>22</v>
      </c>
      <c r="B9" s="6">
        <v>51476984</v>
      </c>
      <c r="C9" s="6">
        <v>3581170</v>
      </c>
      <c r="D9" s="23">
        <v>11548567</v>
      </c>
      <c r="E9" s="24">
        <v>13159883</v>
      </c>
      <c r="F9" s="6">
        <v>13159883</v>
      </c>
      <c r="G9" s="25">
        <v>13159883</v>
      </c>
      <c r="H9" s="26">
        <v>9666114</v>
      </c>
      <c r="I9" s="24">
        <v>14189428</v>
      </c>
      <c r="J9" s="6">
        <v>14842141</v>
      </c>
      <c r="K9" s="25">
        <v>15524878</v>
      </c>
    </row>
    <row r="10" spans="1:11" ht="25.5">
      <c r="A10" s="27" t="s">
        <v>97</v>
      </c>
      <c r="B10" s="28">
        <f>SUM(B5:B9)</f>
        <v>424343749</v>
      </c>
      <c r="C10" s="29">
        <f aca="true" t="shared" si="0" ref="C10:K10">SUM(C5:C9)</f>
        <v>343059532</v>
      </c>
      <c r="D10" s="30">
        <f t="shared" si="0"/>
        <v>503166114</v>
      </c>
      <c r="E10" s="28">
        <f t="shared" si="0"/>
        <v>575878408</v>
      </c>
      <c r="F10" s="29">
        <f t="shared" si="0"/>
        <v>575899380</v>
      </c>
      <c r="G10" s="31">
        <f t="shared" si="0"/>
        <v>575899380</v>
      </c>
      <c r="H10" s="32">
        <f t="shared" si="0"/>
        <v>544060385</v>
      </c>
      <c r="I10" s="28">
        <f t="shared" si="0"/>
        <v>500378310</v>
      </c>
      <c r="J10" s="29">
        <f t="shared" si="0"/>
        <v>530266189</v>
      </c>
      <c r="K10" s="31">
        <f t="shared" si="0"/>
        <v>559807627</v>
      </c>
    </row>
    <row r="11" spans="1:11" ht="13.5">
      <c r="A11" s="22" t="s">
        <v>23</v>
      </c>
      <c r="B11" s="6">
        <v>89842487</v>
      </c>
      <c r="C11" s="6">
        <v>73851469</v>
      </c>
      <c r="D11" s="23">
        <v>123037151</v>
      </c>
      <c r="E11" s="24">
        <v>159152127</v>
      </c>
      <c r="F11" s="6">
        <v>156450293</v>
      </c>
      <c r="G11" s="25">
        <v>156450293</v>
      </c>
      <c r="H11" s="26">
        <v>107288391</v>
      </c>
      <c r="I11" s="24">
        <v>142286778</v>
      </c>
      <c r="J11" s="6">
        <v>151179279</v>
      </c>
      <c r="K11" s="25">
        <v>160217880</v>
      </c>
    </row>
    <row r="12" spans="1:11" ht="13.5">
      <c r="A12" s="22" t="s">
        <v>24</v>
      </c>
      <c r="B12" s="6">
        <v>16830239</v>
      </c>
      <c r="C12" s="6">
        <v>2798476</v>
      </c>
      <c r="D12" s="23">
        <v>4271776</v>
      </c>
      <c r="E12" s="24">
        <v>5128633</v>
      </c>
      <c r="F12" s="6">
        <v>4628633</v>
      </c>
      <c r="G12" s="25">
        <v>4628633</v>
      </c>
      <c r="H12" s="26">
        <v>3559811</v>
      </c>
      <c r="I12" s="24">
        <v>24359856</v>
      </c>
      <c r="J12" s="6">
        <v>25821447</v>
      </c>
      <c r="K12" s="25">
        <v>27370733</v>
      </c>
    </row>
    <row r="13" spans="1:11" ht="13.5">
      <c r="A13" s="22" t="s">
        <v>98</v>
      </c>
      <c r="B13" s="6">
        <v>64828713</v>
      </c>
      <c r="C13" s="6">
        <v>-124378</v>
      </c>
      <c r="D13" s="23">
        <v>73002100</v>
      </c>
      <c r="E13" s="24">
        <v>72334089</v>
      </c>
      <c r="F13" s="6">
        <v>72334089</v>
      </c>
      <c r="G13" s="25">
        <v>72334089</v>
      </c>
      <c r="H13" s="26">
        <v>0</v>
      </c>
      <c r="I13" s="24">
        <v>46065076</v>
      </c>
      <c r="J13" s="6">
        <v>48184069</v>
      </c>
      <c r="K13" s="25">
        <v>50400536</v>
      </c>
    </row>
    <row r="14" spans="1:11" ht="13.5">
      <c r="A14" s="22" t="s">
        <v>25</v>
      </c>
      <c r="B14" s="6">
        <v>17461200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51886335</v>
      </c>
      <c r="C15" s="6">
        <v>23407476</v>
      </c>
      <c r="D15" s="23">
        <v>51297682</v>
      </c>
      <c r="E15" s="24">
        <v>42091182</v>
      </c>
      <c r="F15" s="6">
        <v>48091182</v>
      </c>
      <c r="G15" s="25">
        <v>48091182</v>
      </c>
      <c r="H15" s="26">
        <v>29078349</v>
      </c>
      <c r="I15" s="24">
        <v>50355284</v>
      </c>
      <c r="J15" s="6">
        <v>52671628</v>
      </c>
      <c r="K15" s="25">
        <v>55094522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224790796</v>
      </c>
      <c r="C17" s="6">
        <v>167640883</v>
      </c>
      <c r="D17" s="23">
        <v>231233184</v>
      </c>
      <c r="E17" s="24">
        <v>190071439</v>
      </c>
      <c r="F17" s="6">
        <v>174193648</v>
      </c>
      <c r="G17" s="25">
        <v>174193648</v>
      </c>
      <c r="H17" s="26">
        <v>205814089</v>
      </c>
      <c r="I17" s="24">
        <v>198161734</v>
      </c>
      <c r="J17" s="6">
        <v>205933861</v>
      </c>
      <c r="K17" s="25">
        <v>214545409</v>
      </c>
    </row>
    <row r="18" spans="1:11" ht="13.5">
      <c r="A18" s="33" t="s">
        <v>28</v>
      </c>
      <c r="B18" s="34">
        <f>SUM(B11:B17)</f>
        <v>465639770</v>
      </c>
      <c r="C18" s="35">
        <f aca="true" t="shared" si="1" ref="C18:K18">SUM(C11:C17)</f>
        <v>267573926</v>
      </c>
      <c r="D18" s="36">
        <f t="shared" si="1"/>
        <v>482841893</v>
      </c>
      <c r="E18" s="34">
        <f t="shared" si="1"/>
        <v>468777470</v>
      </c>
      <c r="F18" s="35">
        <f t="shared" si="1"/>
        <v>455697845</v>
      </c>
      <c r="G18" s="37">
        <f t="shared" si="1"/>
        <v>455697845</v>
      </c>
      <c r="H18" s="38">
        <f t="shared" si="1"/>
        <v>345740640</v>
      </c>
      <c r="I18" s="34">
        <f t="shared" si="1"/>
        <v>461228728</v>
      </c>
      <c r="J18" s="35">
        <f t="shared" si="1"/>
        <v>483790284</v>
      </c>
      <c r="K18" s="37">
        <f t="shared" si="1"/>
        <v>507629080</v>
      </c>
    </row>
    <row r="19" spans="1:11" ht="13.5">
      <c r="A19" s="33" t="s">
        <v>29</v>
      </c>
      <c r="B19" s="39">
        <f>+B10-B18</f>
        <v>-41296021</v>
      </c>
      <c r="C19" s="40">
        <f aca="true" t="shared" si="2" ref="C19:K19">+C10-C18</f>
        <v>75485606</v>
      </c>
      <c r="D19" s="41">
        <f t="shared" si="2"/>
        <v>20324221</v>
      </c>
      <c r="E19" s="39">
        <f t="shared" si="2"/>
        <v>107100938</v>
      </c>
      <c r="F19" s="40">
        <f t="shared" si="2"/>
        <v>120201535</v>
      </c>
      <c r="G19" s="42">
        <f t="shared" si="2"/>
        <v>120201535</v>
      </c>
      <c r="H19" s="43">
        <f t="shared" si="2"/>
        <v>198319745</v>
      </c>
      <c r="I19" s="39">
        <f t="shared" si="2"/>
        <v>39149582</v>
      </c>
      <c r="J19" s="40">
        <f t="shared" si="2"/>
        <v>46475905</v>
      </c>
      <c r="K19" s="42">
        <f t="shared" si="2"/>
        <v>52178547</v>
      </c>
    </row>
    <row r="20" spans="1:11" ht="25.5">
      <c r="A20" s="44" t="s">
        <v>30</v>
      </c>
      <c r="B20" s="45">
        <v>143529372</v>
      </c>
      <c r="C20" s="46">
        <v>0</v>
      </c>
      <c r="D20" s="47">
        <v>58609513</v>
      </c>
      <c r="E20" s="45">
        <v>80000000</v>
      </c>
      <c r="F20" s="46">
        <v>80000000</v>
      </c>
      <c r="G20" s="48">
        <v>80000000</v>
      </c>
      <c r="H20" s="49">
        <v>44968051</v>
      </c>
      <c r="I20" s="45">
        <v>198388000</v>
      </c>
      <c r="J20" s="46">
        <v>213246000</v>
      </c>
      <c r="K20" s="48">
        <v>224995000</v>
      </c>
    </row>
    <row r="21" spans="1:11" ht="63.75">
      <c r="A21" s="50" t="s">
        <v>99</v>
      </c>
      <c r="B21" s="51">
        <v>0</v>
      </c>
      <c r="C21" s="52">
        <v>0</v>
      </c>
      <c r="D21" s="53">
        <v>8760712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102233351</v>
      </c>
      <c r="C22" s="58">
        <f aca="true" t="shared" si="3" ref="C22:K22">SUM(C19:C21)</f>
        <v>75485606</v>
      </c>
      <c r="D22" s="59">
        <f t="shared" si="3"/>
        <v>87694446</v>
      </c>
      <c r="E22" s="57">
        <f t="shared" si="3"/>
        <v>187100938</v>
      </c>
      <c r="F22" s="58">
        <f t="shared" si="3"/>
        <v>200201535</v>
      </c>
      <c r="G22" s="60">
        <f t="shared" si="3"/>
        <v>200201535</v>
      </c>
      <c r="H22" s="61">
        <f t="shared" si="3"/>
        <v>243287796</v>
      </c>
      <c r="I22" s="57">
        <f t="shared" si="3"/>
        <v>237537582</v>
      </c>
      <c r="J22" s="58">
        <f t="shared" si="3"/>
        <v>259721905</v>
      </c>
      <c r="K22" s="60">
        <f t="shared" si="3"/>
        <v>277173547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102233351</v>
      </c>
      <c r="C24" s="40">
        <f aca="true" t="shared" si="4" ref="C24:K24">SUM(C22:C23)</f>
        <v>75485606</v>
      </c>
      <c r="D24" s="41">
        <f t="shared" si="4"/>
        <v>87694446</v>
      </c>
      <c r="E24" s="39">
        <f t="shared" si="4"/>
        <v>187100938</v>
      </c>
      <c r="F24" s="40">
        <f t="shared" si="4"/>
        <v>200201535</v>
      </c>
      <c r="G24" s="42">
        <f t="shared" si="4"/>
        <v>200201535</v>
      </c>
      <c r="H24" s="43">
        <f t="shared" si="4"/>
        <v>243287796</v>
      </c>
      <c r="I24" s="39">
        <f t="shared" si="4"/>
        <v>237537582</v>
      </c>
      <c r="J24" s="40">
        <f t="shared" si="4"/>
        <v>259721905</v>
      </c>
      <c r="K24" s="42">
        <f t="shared" si="4"/>
        <v>277173547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250322766</v>
      </c>
      <c r="C27" s="7">
        <v>95468915</v>
      </c>
      <c r="D27" s="69">
        <v>157658549</v>
      </c>
      <c r="E27" s="70">
        <v>199641000</v>
      </c>
      <c r="F27" s="7">
        <v>369063564</v>
      </c>
      <c r="G27" s="71">
        <v>369063564</v>
      </c>
      <c r="H27" s="72">
        <v>120304788</v>
      </c>
      <c r="I27" s="70">
        <v>215799594</v>
      </c>
      <c r="J27" s="7">
        <v>223177524</v>
      </c>
      <c r="K27" s="71">
        <v>247408571</v>
      </c>
    </row>
    <row r="28" spans="1:11" ht="13.5">
      <c r="A28" s="73" t="s">
        <v>34</v>
      </c>
      <c r="B28" s="6">
        <v>190937812</v>
      </c>
      <c r="C28" s="6">
        <v>0</v>
      </c>
      <c r="D28" s="23">
        <v>91552688</v>
      </c>
      <c r="E28" s="24">
        <v>0</v>
      </c>
      <c r="F28" s="6">
        <v>165641103</v>
      </c>
      <c r="G28" s="25">
        <v>165641103</v>
      </c>
      <c r="H28" s="26">
        <v>0</v>
      </c>
      <c r="I28" s="24">
        <v>192688600</v>
      </c>
      <c r="J28" s="6">
        <v>208177524</v>
      </c>
      <c r="K28" s="25">
        <v>229408571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59384954</v>
      </c>
      <c r="C31" s="6">
        <v>0</v>
      </c>
      <c r="D31" s="23">
        <v>1261150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250322766</v>
      </c>
      <c r="C32" s="7">
        <f aca="true" t="shared" si="5" ref="C32:K32">SUM(C28:C31)</f>
        <v>0</v>
      </c>
      <c r="D32" s="69">
        <f t="shared" si="5"/>
        <v>92813838</v>
      </c>
      <c r="E32" s="70">
        <f t="shared" si="5"/>
        <v>0</v>
      </c>
      <c r="F32" s="7">
        <f t="shared" si="5"/>
        <v>165641103</v>
      </c>
      <c r="G32" s="71">
        <f t="shared" si="5"/>
        <v>165641103</v>
      </c>
      <c r="H32" s="72">
        <f t="shared" si="5"/>
        <v>0</v>
      </c>
      <c r="I32" s="70">
        <f t="shared" si="5"/>
        <v>192688600</v>
      </c>
      <c r="J32" s="7">
        <f t="shared" si="5"/>
        <v>208177524</v>
      </c>
      <c r="K32" s="71">
        <f t="shared" si="5"/>
        <v>229408571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139772543</v>
      </c>
      <c r="C35" s="6">
        <v>-34768796</v>
      </c>
      <c r="D35" s="23">
        <v>152171887</v>
      </c>
      <c r="E35" s="24">
        <v>-445019478</v>
      </c>
      <c r="F35" s="6">
        <v>-100314297</v>
      </c>
      <c r="G35" s="25">
        <v>-100314297</v>
      </c>
      <c r="H35" s="26">
        <v>72119599</v>
      </c>
      <c r="I35" s="24">
        <v>126361170</v>
      </c>
      <c r="J35" s="6">
        <v>98947078</v>
      </c>
      <c r="K35" s="25">
        <v>61811490</v>
      </c>
    </row>
    <row r="36" spans="1:11" ht="13.5">
      <c r="A36" s="22" t="s">
        <v>40</v>
      </c>
      <c r="B36" s="6">
        <v>1011231888</v>
      </c>
      <c r="C36" s="6">
        <v>80833147</v>
      </c>
      <c r="D36" s="23">
        <v>1175261821</v>
      </c>
      <c r="E36" s="24">
        <v>332382025</v>
      </c>
      <c r="F36" s="6">
        <v>1371223899</v>
      </c>
      <c r="G36" s="25">
        <v>1371223899</v>
      </c>
      <c r="H36" s="26">
        <v>120302875</v>
      </c>
      <c r="I36" s="24">
        <v>1471124514</v>
      </c>
      <c r="J36" s="6">
        <v>1646117969</v>
      </c>
      <c r="K36" s="25">
        <v>1843126004</v>
      </c>
    </row>
    <row r="37" spans="1:11" ht="13.5">
      <c r="A37" s="22" t="s">
        <v>41</v>
      </c>
      <c r="B37" s="6">
        <v>228594801</v>
      </c>
      <c r="C37" s="6">
        <v>-7059538</v>
      </c>
      <c r="D37" s="23">
        <v>249084661</v>
      </c>
      <c r="E37" s="24">
        <v>-36374755</v>
      </c>
      <c r="F37" s="6">
        <v>245399245</v>
      </c>
      <c r="G37" s="25">
        <v>245399245</v>
      </c>
      <c r="H37" s="26">
        <v>-30130571</v>
      </c>
      <c r="I37" s="24">
        <v>246818985</v>
      </c>
      <c r="J37" s="6">
        <v>246812709</v>
      </c>
      <c r="K37" s="25">
        <v>246806144</v>
      </c>
    </row>
    <row r="38" spans="1:11" ht="13.5">
      <c r="A38" s="22" t="s">
        <v>42</v>
      </c>
      <c r="B38" s="6">
        <v>56843978</v>
      </c>
      <c r="C38" s="6">
        <v>-22361710</v>
      </c>
      <c r="D38" s="23">
        <v>75726613</v>
      </c>
      <c r="E38" s="24">
        <v>0</v>
      </c>
      <c r="F38" s="6">
        <v>83050003</v>
      </c>
      <c r="G38" s="25">
        <v>83050003</v>
      </c>
      <c r="H38" s="26">
        <v>-20734809</v>
      </c>
      <c r="I38" s="24">
        <v>44512038</v>
      </c>
      <c r="J38" s="6">
        <v>44512038</v>
      </c>
      <c r="K38" s="25">
        <v>44512038</v>
      </c>
    </row>
    <row r="39" spans="1:11" ht="13.5">
      <c r="A39" s="22" t="s">
        <v>43</v>
      </c>
      <c r="B39" s="6">
        <v>865565652</v>
      </c>
      <c r="C39" s="6">
        <v>0</v>
      </c>
      <c r="D39" s="23">
        <v>914927984</v>
      </c>
      <c r="E39" s="24">
        <v>-263363627</v>
      </c>
      <c r="F39" s="6">
        <v>742258812</v>
      </c>
      <c r="G39" s="25">
        <v>742258812</v>
      </c>
      <c r="H39" s="26">
        <v>0</v>
      </c>
      <c r="I39" s="24">
        <v>1068617067</v>
      </c>
      <c r="J39" s="6">
        <v>1194018383</v>
      </c>
      <c r="K39" s="25">
        <v>1336445753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187912054</v>
      </c>
      <c r="C42" s="6">
        <v>0</v>
      </c>
      <c r="D42" s="23">
        <v>0</v>
      </c>
      <c r="E42" s="24">
        <v>86785755</v>
      </c>
      <c r="F42" s="6">
        <v>0</v>
      </c>
      <c r="G42" s="25">
        <v>0</v>
      </c>
      <c r="H42" s="26">
        <v>0</v>
      </c>
      <c r="I42" s="24">
        <v>216332824</v>
      </c>
      <c r="J42" s="6">
        <v>231256685</v>
      </c>
      <c r="K42" s="25">
        <v>243656109</v>
      </c>
    </row>
    <row r="43" spans="1:11" ht="13.5">
      <c r="A43" s="22" t="s">
        <v>46</v>
      </c>
      <c r="B43" s="6">
        <v>-184054249</v>
      </c>
      <c r="C43" s="6">
        <v>14600000</v>
      </c>
      <c r="D43" s="23">
        <v>-13706090</v>
      </c>
      <c r="E43" s="24">
        <v>13727051</v>
      </c>
      <c r="F43" s="6">
        <v>-13727052</v>
      </c>
      <c r="G43" s="25">
        <v>-13727052</v>
      </c>
      <c r="H43" s="26">
        <v>-1913</v>
      </c>
      <c r="I43" s="24">
        <v>-215797682</v>
      </c>
      <c r="J43" s="6">
        <v>-223177524</v>
      </c>
      <c r="K43" s="25">
        <v>-247408571</v>
      </c>
    </row>
    <row r="44" spans="1:11" ht="13.5">
      <c r="A44" s="22" t="s">
        <v>47</v>
      </c>
      <c r="B44" s="6">
        <v>-97956579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-1</v>
      </c>
      <c r="I44" s="24">
        <v>1</v>
      </c>
      <c r="J44" s="6">
        <v>0</v>
      </c>
      <c r="K44" s="25">
        <v>0</v>
      </c>
    </row>
    <row r="45" spans="1:11" ht="13.5">
      <c r="A45" s="33" t="s">
        <v>48</v>
      </c>
      <c r="B45" s="7">
        <v>64297400</v>
      </c>
      <c r="C45" s="7">
        <v>14600000</v>
      </c>
      <c r="D45" s="69">
        <v>67607850</v>
      </c>
      <c r="E45" s="70">
        <v>-207644644</v>
      </c>
      <c r="F45" s="7">
        <v>67586885</v>
      </c>
      <c r="G45" s="71">
        <v>67586885</v>
      </c>
      <c r="H45" s="72">
        <v>-30897</v>
      </c>
      <c r="I45" s="70">
        <v>55145283</v>
      </c>
      <c r="J45" s="7">
        <v>185280771</v>
      </c>
      <c r="K45" s="71">
        <v>315486272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64297400</v>
      </c>
      <c r="C48" s="6">
        <v>-125254794</v>
      </c>
      <c r="D48" s="23">
        <v>96164706</v>
      </c>
      <c r="E48" s="24">
        <v>-656285383</v>
      </c>
      <c r="F48" s="6">
        <v>-114788283</v>
      </c>
      <c r="G48" s="25">
        <v>-114788283</v>
      </c>
      <c r="H48" s="26">
        <v>-9676250</v>
      </c>
      <c r="I48" s="24">
        <v>176305789</v>
      </c>
      <c r="J48" s="6">
        <v>318342913</v>
      </c>
      <c r="K48" s="25">
        <v>458453298</v>
      </c>
    </row>
    <row r="49" spans="1:11" ht="13.5">
      <c r="A49" s="22" t="s">
        <v>51</v>
      </c>
      <c r="B49" s="6">
        <f>+B75</f>
        <v>76090317.41056705</v>
      </c>
      <c r="C49" s="6">
        <f aca="true" t="shared" si="6" ref="C49:K49">+C75</f>
        <v>-7059538</v>
      </c>
      <c r="D49" s="23">
        <f t="shared" si="6"/>
        <v>213741214</v>
      </c>
      <c r="E49" s="24">
        <f t="shared" si="6"/>
        <v>-235809773.82186863</v>
      </c>
      <c r="F49" s="6">
        <f t="shared" si="6"/>
        <v>212391012</v>
      </c>
      <c r="G49" s="25">
        <f t="shared" si="6"/>
        <v>212391012</v>
      </c>
      <c r="H49" s="26">
        <f t="shared" si="6"/>
        <v>-30130572</v>
      </c>
      <c r="I49" s="24">
        <f t="shared" si="6"/>
        <v>260110941</v>
      </c>
      <c r="J49" s="6">
        <f t="shared" si="6"/>
        <v>424531498</v>
      </c>
      <c r="K49" s="25">
        <f t="shared" si="6"/>
        <v>596515402</v>
      </c>
    </row>
    <row r="50" spans="1:11" ht="13.5">
      <c r="A50" s="33" t="s">
        <v>52</v>
      </c>
      <c r="B50" s="7">
        <f>+B48-B49</f>
        <v>-11792917.410567045</v>
      </c>
      <c r="C50" s="7">
        <f aca="true" t="shared" si="7" ref="C50:K50">+C48-C49</f>
        <v>-118195256</v>
      </c>
      <c r="D50" s="69">
        <f t="shared" si="7"/>
        <v>-117576508</v>
      </c>
      <c r="E50" s="70">
        <f t="shared" si="7"/>
        <v>-420475609.17813134</v>
      </c>
      <c r="F50" s="7">
        <f t="shared" si="7"/>
        <v>-327179295</v>
      </c>
      <c r="G50" s="71">
        <f t="shared" si="7"/>
        <v>-327179295</v>
      </c>
      <c r="H50" s="72">
        <f t="shared" si="7"/>
        <v>20454322</v>
      </c>
      <c r="I50" s="70">
        <f t="shared" si="7"/>
        <v>-83805152</v>
      </c>
      <c r="J50" s="7">
        <f t="shared" si="7"/>
        <v>-106188585</v>
      </c>
      <c r="K50" s="71">
        <f t="shared" si="7"/>
        <v>-138062104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1011231888</v>
      </c>
      <c r="C53" s="6">
        <v>95468915</v>
      </c>
      <c r="D53" s="23">
        <v>799002151</v>
      </c>
      <c r="E53" s="24">
        <v>347038754</v>
      </c>
      <c r="F53" s="6">
        <v>1013641482</v>
      </c>
      <c r="G53" s="25">
        <v>1013641482</v>
      </c>
      <c r="H53" s="26">
        <v>120304788</v>
      </c>
      <c r="I53" s="24">
        <v>1113544009</v>
      </c>
      <c r="J53" s="6">
        <v>1288537464</v>
      </c>
      <c r="K53" s="25">
        <v>1485545499</v>
      </c>
    </row>
    <row r="54" spans="1:11" ht="13.5">
      <c r="A54" s="22" t="s">
        <v>55</v>
      </c>
      <c r="B54" s="6">
        <v>64828713</v>
      </c>
      <c r="C54" s="6">
        <v>0</v>
      </c>
      <c r="D54" s="23">
        <v>73002100</v>
      </c>
      <c r="E54" s="24">
        <v>72334089</v>
      </c>
      <c r="F54" s="6">
        <v>72334089</v>
      </c>
      <c r="G54" s="25">
        <v>72334089</v>
      </c>
      <c r="H54" s="26">
        <v>0</v>
      </c>
      <c r="I54" s="24">
        <v>46065076</v>
      </c>
      <c r="J54" s="6">
        <v>48184069</v>
      </c>
      <c r="K54" s="25">
        <v>50400536</v>
      </c>
    </row>
    <row r="55" spans="1:11" ht="13.5">
      <c r="A55" s="22" t="s">
        <v>56</v>
      </c>
      <c r="B55" s="6">
        <v>0</v>
      </c>
      <c r="C55" s="6">
        <v>21502558</v>
      </c>
      <c r="D55" s="23">
        <v>-32529078</v>
      </c>
      <c r="E55" s="24">
        <v>39500000</v>
      </c>
      <c r="F55" s="6">
        <v>88551931</v>
      </c>
      <c r="G55" s="25">
        <v>88551931</v>
      </c>
      <c r="H55" s="26">
        <v>3387147</v>
      </c>
      <c r="I55" s="24">
        <v>18000000</v>
      </c>
      <c r="J55" s="6">
        <v>30000000</v>
      </c>
      <c r="K55" s="25">
        <v>33000000</v>
      </c>
    </row>
    <row r="56" spans="1:11" ht="13.5">
      <c r="A56" s="22" t="s">
        <v>57</v>
      </c>
      <c r="B56" s="6">
        <v>31241037</v>
      </c>
      <c r="C56" s="6">
        <v>23442128</v>
      </c>
      <c r="D56" s="23">
        <v>20149492</v>
      </c>
      <c r="E56" s="24">
        <v>17845591</v>
      </c>
      <c r="F56" s="6">
        <v>17921591</v>
      </c>
      <c r="G56" s="25">
        <v>17921591</v>
      </c>
      <c r="H56" s="26">
        <v>11910499</v>
      </c>
      <c r="I56" s="24">
        <v>11893616</v>
      </c>
      <c r="J56" s="6">
        <v>12440571</v>
      </c>
      <c r="K56" s="25">
        <v>13012840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26012880</v>
      </c>
      <c r="F59" s="6">
        <v>26012880</v>
      </c>
      <c r="G59" s="25">
        <v>26012880</v>
      </c>
      <c r="H59" s="26">
        <v>26012880</v>
      </c>
      <c r="I59" s="24">
        <v>26012880</v>
      </c>
      <c r="J59" s="6">
        <v>26012880</v>
      </c>
      <c r="K59" s="25">
        <v>26012880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400595</v>
      </c>
      <c r="F60" s="6">
        <v>400595</v>
      </c>
      <c r="G60" s="25">
        <v>400595</v>
      </c>
      <c r="H60" s="26">
        <v>400595</v>
      </c>
      <c r="I60" s="24">
        <v>400595</v>
      </c>
      <c r="J60" s="6">
        <v>400595</v>
      </c>
      <c r="K60" s="25">
        <v>400595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26174</v>
      </c>
      <c r="F62" s="98">
        <v>26174</v>
      </c>
      <c r="G62" s="99">
        <v>26174</v>
      </c>
      <c r="H62" s="100">
        <v>26174</v>
      </c>
      <c r="I62" s="97">
        <v>26174</v>
      </c>
      <c r="J62" s="98">
        <v>26174</v>
      </c>
      <c r="K62" s="99">
        <v>26174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0.527164333421278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0.9914909486980644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103</v>
      </c>
      <c r="B71" s="2">
        <f>+B83</f>
        <v>70406693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86785755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102344824</v>
      </c>
      <c r="J71" s="2">
        <f t="shared" si="9"/>
        <v>107052685</v>
      </c>
      <c r="K71" s="2">
        <f t="shared" si="9"/>
        <v>111977109</v>
      </c>
    </row>
    <row r="72" spans="1:11" ht="12.75" hidden="1">
      <c r="A72" s="2" t="s">
        <v>104</v>
      </c>
      <c r="B72" s="2">
        <f>+B77</f>
        <v>133557391</v>
      </c>
      <c r="C72" s="2">
        <f aca="true" t="shared" si="10" ref="C72:K72">+C77</f>
        <v>46368597</v>
      </c>
      <c r="D72" s="2">
        <f t="shared" si="10"/>
        <v>102089217</v>
      </c>
      <c r="E72" s="2">
        <f t="shared" si="10"/>
        <v>87530557</v>
      </c>
      <c r="F72" s="2">
        <f t="shared" si="10"/>
        <v>87530557</v>
      </c>
      <c r="G72" s="2">
        <f t="shared" si="10"/>
        <v>87530557</v>
      </c>
      <c r="H72" s="2">
        <f t="shared" si="10"/>
        <v>96704158</v>
      </c>
      <c r="I72" s="2">
        <f t="shared" si="10"/>
        <v>102344824</v>
      </c>
      <c r="J72" s="2">
        <f t="shared" si="10"/>
        <v>107052685</v>
      </c>
      <c r="K72" s="2">
        <f t="shared" si="10"/>
        <v>111977109</v>
      </c>
    </row>
    <row r="73" spans="1:11" ht="12.75" hidden="1">
      <c r="A73" s="2" t="s">
        <v>105</v>
      </c>
      <c r="B73" s="2">
        <f>+B74</f>
        <v>-27558411.33333333</v>
      </c>
      <c r="C73" s="2">
        <f aca="true" t="shared" si="11" ref="C73:K73">+(C78+C80+C81+C82)-(B78+B80+B81+B82)</f>
        <v>4607135</v>
      </c>
      <c r="D73" s="2">
        <f t="shared" si="11"/>
        <v>-21042104</v>
      </c>
      <c r="E73" s="2">
        <f t="shared" si="11"/>
        <v>146301935</v>
      </c>
      <c r="F73" s="2">
        <f>+(F78+F80+F81+F82)-(D78+D80+D81+D82)</f>
        <v>-41533193</v>
      </c>
      <c r="G73" s="2">
        <f>+(G78+G80+G81+G82)-(D78+D80+D81+D82)</f>
        <v>-41533193</v>
      </c>
      <c r="H73" s="2">
        <f>+(H78+H80+H81+H82)-(D78+D80+D81+D82)</f>
        <v>26914977</v>
      </c>
      <c r="I73" s="2">
        <f>+(I78+I80+I81+I82)-(E78+E80+E81+E82)</f>
        <v>-247446020</v>
      </c>
      <c r="J73" s="2">
        <f t="shared" si="11"/>
        <v>-164426833</v>
      </c>
      <c r="K73" s="2">
        <f t="shared" si="11"/>
        <v>-171990469</v>
      </c>
    </row>
    <row r="74" spans="1:11" ht="12.75" hidden="1">
      <c r="A74" s="2" t="s">
        <v>106</v>
      </c>
      <c r="B74" s="2">
        <f>+TREND(C74:E74)</f>
        <v>-27558411.33333333</v>
      </c>
      <c r="C74" s="2">
        <f>+C73</f>
        <v>4607135</v>
      </c>
      <c r="D74" s="2">
        <f aca="true" t="shared" si="12" ref="D74:K74">+D73</f>
        <v>-21042104</v>
      </c>
      <c r="E74" s="2">
        <f t="shared" si="12"/>
        <v>146301935</v>
      </c>
      <c r="F74" s="2">
        <f t="shared" si="12"/>
        <v>-41533193</v>
      </c>
      <c r="G74" s="2">
        <f t="shared" si="12"/>
        <v>-41533193</v>
      </c>
      <c r="H74" s="2">
        <f t="shared" si="12"/>
        <v>26914977</v>
      </c>
      <c r="I74" s="2">
        <f t="shared" si="12"/>
        <v>-247446020</v>
      </c>
      <c r="J74" s="2">
        <f t="shared" si="12"/>
        <v>-164426833</v>
      </c>
      <c r="K74" s="2">
        <f t="shared" si="12"/>
        <v>-171990469</v>
      </c>
    </row>
    <row r="75" spans="1:11" ht="12.75" hidden="1">
      <c r="A75" s="2" t="s">
        <v>107</v>
      </c>
      <c r="B75" s="2">
        <f>+B84-(((B80+B81+B78)*B70)-B79)</f>
        <v>76090317.41056705</v>
      </c>
      <c r="C75" s="2">
        <f aca="true" t="shared" si="13" ref="C75:K75">+C84-(((C80+C81+C78)*C70)-C79)</f>
        <v>-7059538</v>
      </c>
      <c r="D75" s="2">
        <f t="shared" si="13"/>
        <v>213741214</v>
      </c>
      <c r="E75" s="2">
        <f t="shared" si="13"/>
        <v>-235809773.82186863</v>
      </c>
      <c r="F75" s="2">
        <f t="shared" si="13"/>
        <v>212391012</v>
      </c>
      <c r="G75" s="2">
        <f t="shared" si="13"/>
        <v>212391012</v>
      </c>
      <c r="H75" s="2">
        <f t="shared" si="13"/>
        <v>-30130572</v>
      </c>
      <c r="I75" s="2">
        <f t="shared" si="13"/>
        <v>260110941</v>
      </c>
      <c r="J75" s="2">
        <f t="shared" si="13"/>
        <v>424531498</v>
      </c>
      <c r="K75" s="2">
        <f t="shared" si="13"/>
        <v>596515402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133557391</v>
      </c>
      <c r="C77" s="3">
        <v>46368597</v>
      </c>
      <c r="D77" s="3">
        <v>102089217</v>
      </c>
      <c r="E77" s="3">
        <v>87530557</v>
      </c>
      <c r="F77" s="3">
        <v>87530557</v>
      </c>
      <c r="G77" s="3">
        <v>87530557</v>
      </c>
      <c r="H77" s="3">
        <v>96704158</v>
      </c>
      <c r="I77" s="3">
        <v>102344824</v>
      </c>
      <c r="J77" s="3">
        <v>107052685</v>
      </c>
      <c r="K77" s="3">
        <v>111977109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113664144</v>
      </c>
      <c r="C79" s="3">
        <v>-7059538</v>
      </c>
      <c r="D79" s="3">
        <v>213741214</v>
      </c>
      <c r="E79" s="3">
        <v>-36375505</v>
      </c>
      <c r="F79" s="3">
        <v>212391012</v>
      </c>
      <c r="G79" s="3">
        <v>212391012</v>
      </c>
      <c r="H79" s="3">
        <v>-30130572</v>
      </c>
      <c r="I79" s="3">
        <v>213810750</v>
      </c>
      <c r="J79" s="3">
        <v>213804474</v>
      </c>
      <c r="K79" s="3">
        <v>213797909</v>
      </c>
    </row>
    <row r="80" spans="1:11" ht="12.75" hidden="1">
      <c r="A80" s="1" t="s">
        <v>69</v>
      </c>
      <c r="B80" s="3">
        <v>46867567</v>
      </c>
      <c r="C80" s="3">
        <v>35362655</v>
      </c>
      <c r="D80" s="3">
        <v>54490875</v>
      </c>
      <c r="E80" s="3">
        <v>133190129</v>
      </c>
      <c r="F80" s="3">
        <v>13832516</v>
      </c>
      <c r="G80" s="3">
        <v>13832516</v>
      </c>
      <c r="H80" s="3">
        <v>32513625</v>
      </c>
      <c r="I80" s="3">
        <v>-52726940</v>
      </c>
      <c r="J80" s="3">
        <v>-164869482</v>
      </c>
      <c r="K80" s="3">
        <v>-282170582</v>
      </c>
    </row>
    <row r="81" spans="1:11" ht="12.75" hidden="1">
      <c r="A81" s="1" t="s">
        <v>70</v>
      </c>
      <c r="B81" s="3">
        <v>24407791</v>
      </c>
      <c r="C81" s="3">
        <v>40523343</v>
      </c>
      <c r="D81" s="3">
        <v>353019</v>
      </c>
      <c r="E81" s="3">
        <v>67955700</v>
      </c>
      <c r="F81" s="3">
        <v>-521815</v>
      </c>
      <c r="G81" s="3">
        <v>-521815</v>
      </c>
      <c r="H81" s="3">
        <v>49245246</v>
      </c>
      <c r="I81" s="3">
        <v>6426749</v>
      </c>
      <c r="J81" s="3">
        <v>-45857542</v>
      </c>
      <c r="K81" s="3">
        <v>-100546911</v>
      </c>
    </row>
    <row r="82" spans="1:11" ht="12.75" hidden="1">
      <c r="A82" s="1" t="s">
        <v>71</v>
      </c>
      <c r="B82" s="3">
        <v>3505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70406693</v>
      </c>
      <c r="C83" s="3">
        <v>0</v>
      </c>
      <c r="D83" s="3">
        <v>0</v>
      </c>
      <c r="E83" s="3">
        <v>86785755</v>
      </c>
      <c r="F83" s="3">
        <v>0</v>
      </c>
      <c r="G83" s="3">
        <v>0</v>
      </c>
      <c r="H83" s="3">
        <v>0</v>
      </c>
      <c r="I83" s="3">
        <v>102344824</v>
      </c>
      <c r="J83" s="3">
        <v>107052685</v>
      </c>
      <c r="K83" s="3">
        <v>111977109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265941408</v>
      </c>
      <c r="C5" s="6">
        <v>0</v>
      </c>
      <c r="D5" s="23">
        <v>325127765</v>
      </c>
      <c r="E5" s="24">
        <v>400836191</v>
      </c>
      <c r="F5" s="6">
        <v>353033972</v>
      </c>
      <c r="G5" s="25">
        <v>353033972</v>
      </c>
      <c r="H5" s="26">
        <v>304028711</v>
      </c>
      <c r="I5" s="24">
        <v>480059797</v>
      </c>
      <c r="J5" s="6">
        <v>500831061</v>
      </c>
      <c r="K5" s="25">
        <v>522476466</v>
      </c>
    </row>
    <row r="6" spans="1:11" ht="13.5">
      <c r="A6" s="22" t="s">
        <v>19</v>
      </c>
      <c r="B6" s="6">
        <v>1389127035</v>
      </c>
      <c r="C6" s="6">
        <v>0</v>
      </c>
      <c r="D6" s="23">
        <v>1594159571</v>
      </c>
      <c r="E6" s="24">
        <v>1776499335</v>
      </c>
      <c r="F6" s="6">
        <v>1781240113</v>
      </c>
      <c r="G6" s="25">
        <v>1781240113</v>
      </c>
      <c r="H6" s="26">
        <v>1527024717</v>
      </c>
      <c r="I6" s="24">
        <v>1941586955</v>
      </c>
      <c r="J6" s="6">
        <v>2021705838</v>
      </c>
      <c r="K6" s="25">
        <v>2120413043</v>
      </c>
    </row>
    <row r="7" spans="1:11" ht="13.5">
      <c r="A7" s="22" t="s">
        <v>20</v>
      </c>
      <c r="B7" s="6">
        <v>9165688</v>
      </c>
      <c r="C7" s="6">
        <v>0</v>
      </c>
      <c r="D7" s="23">
        <v>21171045</v>
      </c>
      <c r="E7" s="24">
        <v>3237951</v>
      </c>
      <c r="F7" s="6">
        <v>13237951</v>
      </c>
      <c r="G7" s="25">
        <v>13237951</v>
      </c>
      <c r="H7" s="26">
        <v>6622090</v>
      </c>
      <c r="I7" s="24">
        <v>10536127</v>
      </c>
      <c r="J7" s="6">
        <v>11020789</v>
      </c>
      <c r="K7" s="25">
        <v>11527745</v>
      </c>
    </row>
    <row r="8" spans="1:11" ht="13.5">
      <c r="A8" s="22" t="s">
        <v>21</v>
      </c>
      <c r="B8" s="6">
        <v>347530878</v>
      </c>
      <c r="C8" s="6">
        <v>0</v>
      </c>
      <c r="D8" s="23">
        <v>400186345</v>
      </c>
      <c r="E8" s="24">
        <v>442778450</v>
      </c>
      <c r="F8" s="6">
        <v>443991450</v>
      </c>
      <c r="G8" s="25">
        <v>443991450</v>
      </c>
      <c r="H8" s="26">
        <v>267946727</v>
      </c>
      <c r="I8" s="24">
        <v>480795700</v>
      </c>
      <c r="J8" s="6">
        <v>515028504</v>
      </c>
      <c r="K8" s="25">
        <v>561249403</v>
      </c>
    </row>
    <row r="9" spans="1:11" ht="13.5">
      <c r="A9" s="22" t="s">
        <v>22</v>
      </c>
      <c r="B9" s="6">
        <v>270932339</v>
      </c>
      <c r="C9" s="6">
        <v>0</v>
      </c>
      <c r="D9" s="23">
        <v>353734116</v>
      </c>
      <c r="E9" s="24">
        <v>98829461</v>
      </c>
      <c r="F9" s="6">
        <v>383786726</v>
      </c>
      <c r="G9" s="25">
        <v>383786726</v>
      </c>
      <c r="H9" s="26">
        <v>465743478</v>
      </c>
      <c r="I9" s="24">
        <v>486163099</v>
      </c>
      <c r="J9" s="6">
        <v>479122124</v>
      </c>
      <c r="K9" s="25">
        <v>487926356</v>
      </c>
    </row>
    <row r="10" spans="1:11" ht="25.5">
      <c r="A10" s="27" t="s">
        <v>97</v>
      </c>
      <c r="B10" s="28">
        <f>SUM(B5:B9)</f>
        <v>2282697348</v>
      </c>
      <c r="C10" s="29">
        <f aca="true" t="shared" si="0" ref="C10:K10">SUM(C5:C9)</f>
        <v>0</v>
      </c>
      <c r="D10" s="30">
        <f t="shared" si="0"/>
        <v>2694378842</v>
      </c>
      <c r="E10" s="28">
        <f t="shared" si="0"/>
        <v>2722181388</v>
      </c>
      <c r="F10" s="29">
        <f t="shared" si="0"/>
        <v>2975290212</v>
      </c>
      <c r="G10" s="31">
        <f t="shared" si="0"/>
        <v>2975290212</v>
      </c>
      <c r="H10" s="32">
        <f t="shared" si="0"/>
        <v>2571365723</v>
      </c>
      <c r="I10" s="28">
        <f t="shared" si="0"/>
        <v>3399141678</v>
      </c>
      <c r="J10" s="29">
        <f t="shared" si="0"/>
        <v>3527708316</v>
      </c>
      <c r="K10" s="31">
        <f t="shared" si="0"/>
        <v>3703593013</v>
      </c>
    </row>
    <row r="11" spans="1:11" ht="13.5">
      <c r="A11" s="22" t="s">
        <v>23</v>
      </c>
      <c r="B11" s="6">
        <v>530451714</v>
      </c>
      <c r="C11" s="6">
        <v>0</v>
      </c>
      <c r="D11" s="23">
        <v>631011919</v>
      </c>
      <c r="E11" s="24">
        <v>663853438</v>
      </c>
      <c r="F11" s="6">
        <v>630724828</v>
      </c>
      <c r="G11" s="25">
        <v>630724828</v>
      </c>
      <c r="H11" s="26">
        <v>589776911</v>
      </c>
      <c r="I11" s="24">
        <v>649482600</v>
      </c>
      <c r="J11" s="6">
        <v>686510846</v>
      </c>
      <c r="K11" s="25">
        <v>726937595</v>
      </c>
    </row>
    <row r="12" spans="1:11" ht="13.5">
      <c r="A12" s="22" t="s">
        <v>24</v>
      </c>
      <c r="B12" s="6">
        <v>28398076</v>
      </c>
      <c r="C12" s="6">
        <v>0</v>
      </c>
      <c r="D12" s="23">
        <v>34199953</v>
      </c>
      <c r="E12" s="24">
        <v>36438387</v>
      </c>
      <c r="F12" s="6">
        <v>36438387</v>
      </c>
      <c r="G12" s="25">
        <v>36438387</v>
      </c>
      <c r="H12" s="26">
        <v>31482992</v>
      </c>
      <c r="I12" s="24">
        <v>38988000</v>
      </c>
      <c r="J12" s="6">
        <v>41912100</v>
      </c>
      <c r="K12" s="25">
        <v>45055508</v>
      </c>
    </row>
    <row r="13" spans="1:11" ht="13.5">
      <c r="A13" s="22" t="s">
        <v>98</v>
      </c>
      <c r="B13" s="6">
        <v>411711664</v>
      </c>
      <c r="C13" s="6">
        <v>0</v>
      </c>
      <c r="D13" s="23">
        <v>402816345</v>
      </c>
      <c r="E13" s="24">
        <v>434145379</v>
      </c>
      <c r="F13" s="6">
        <v>429145379</v>
      </c>
      <c r="G13" s="25">
        <v>429145379</v>
      </c>
      <c r="H13" s="26">
        <v>268544137</v>
      </c>
      <c r="I13" s="24">
        <v>420711192</v>
      </c>
      <c r="J13" s="6">
        <v>455753907</v>
      </c>
      <c r="K13" s="25">
        <v>476718583</v>
      </c>
    </row>
    <row r="14" spans="1:11" ht="13.5">
      <c r="A14" s="22" t="s">
        <v>25</v>
      </c>
      <c r="B14" s="6">
        <v>43954964</v>
      </c>
      <c r="C14" s="6">
        <v>0</v>
      </c>
      <c r="D14" s="23">
        <v>72736372</v>
      </c>
      <c r="E14" s="24">
        <v>6322533</v>
      </c>
      <c r="F14" s="6">
        <v>4386089</v>
      </c>
      <c r="G14" s="25">
        <v>4386089</v>
      </c>
      <c r="H14" s="26">
        <v>2200829</v>
      </c>
      <c r="I14" s="24">
        <v>3537000</v>
      </c>
      <c r="J14" s="6">
        <v>3699702</v>
      </c>
      <c r="K14" s="25">
        <v>3869885</v>
      </c>
    </row>
    <row r="15" spans="1:11" ht="13.5">
      <c r="A15" s="22" t="s">
        <v>26</v>
      </c>
      <c r="B15" s="6">
        <v>843459847</v>
      </c>
      <c r="C15" s="6">
        <v>0</v>
      </c>
      <c r="D15" s="23">
        <v>1054959975</v>
      </c>
      <c r="E15" s="24">
        <v>1044785541</v>
      </c>
      <c r="F15" s="6">
        <v>968098162</v>
      </c>
      <c r="G15" s="25">
        <v>968098162</v>
      </c>
      <c r="H15" s="26">
        <v>675258546</v>
      </c>
      <c r="I15" s="24">
        <v>1029710447</v>
      </c>
      <c r="J15" s="6">
        <v>1029917847</v>
      </c>
      <c r="K15" s="25">
        <v>1030134785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862402658</v>
      </c>
      <c r="C17" s="6">
        <v>0</v>
      </c>
      <c r="D17" s="23">
        <v>1073601863</v>
      </c>
      <c r="E17" s="24">
        <v>1031666545</v>
      </c>
      <c r="F17" s="6">
        <v>1054904611</v>
      </c>
      <c r="G17" s="25">
        <v>1054904611</v>
      </c>
      <c r="H17" s="26">
        <v>953051563</v>
      </c>
      <c r="I17" s="24">
        <v>1239944700</v>
      </c>
      <c r="J17" s="6">
        <v>1208333956</v>
      </c>
      <c r="K17" s="25">
        <v>1203886551</v>
      </c>
    </row>
    <row r="18" spans="1:11" ht="13.5">
      <c r="A18" s="33" t="s">
        <v>28</v>
      </c>
      <c r="B18" s="34">
        <f>SUM(B11:B17)</f>
        <v>2720378923</v>
      </c>
      <c r="C18" s="35">
        <f aca="true" t="shared" si="1" ref="C18:K18">SUM(C11:C17)</f>
        <v>0</v>
      </c>
      <c r="D18" s="36">
        <f t="shared" si="1"/>
        <v>3269326427</v>
      </c>
      <c r="E18" s="34">
        <f t="shared" si="1"/>
        <v>3217211823</v>
      </c>
      <c r="F18" s="35">
        <f t="shared" si="1"/>
        <v>3123697456</v>
      </c>
      <c r="G18" s="37">
        <f t="shared" si="1"/>
        <v>3123697456</v>
      </c>
      <c r="H18" s="38">
        <f t="shared" si="1"/>
        <v>2520314978</v>
      </c>
      <c r="I18" s="34">
        <f t="shared" si="1"/>
        <v>3382373939</v>
      </c>
      <c r="J18" s="35">
        <f t="shared" si="1"/>
        <v>3426128358</v>
      </c>
      <c r="K18" s="37">
        <f t="shared" si="1"/>
        <v>3486602907</v>
      </c>
    </row>
    <row r="19" spans="1:11" ht="13.5">
      <c r="A19" s="33" t="s">
        <v>29</v>
      </c>
      <c r="B19" s="39">
        <f>+B10-B18</f>
        <v>-437681575</v>
      </c>
      <c r="C19" s="40">
        <f aca="true" t="shared" si="2" ref="C19:K19">+C10-C18</f>
        <v>0</v>
      </c>
      <c r="D19" s="41">
        <f t="shared" si="2"/>
        <v>-574947585</v>
      </c>
      <c r="E19" s="39">
        <f t="shared" si="2"/>
        <v>-495030435</v>
      </c>
      <c r="F19" s="40">
        <f t="shared" si="2"/>
        <v>-148407244</v>
      </c>
      <c r="G19" s="42">
        <f t="shared" si="2"/>
        <v>-148407244</v>
      </c>
      <c r="H19" s="43">
        <f t="shared" si="2"/>
        <v>51050745</v>
      </c>
      <c r="I19" s="39">
        <f t="shared" si="2"/>
        <v>16767739</v>
      </c>
      <c r="J19" s="40">
        <f t="shared" si="2"/>
        <v>101579958</v>
      </c>
      <c r="K19" s="42">
        <f t="shared" si="2"/>
        <v>216990106</v>
      </c>
    </row>
    <row r="20" spans="1:11" ht="25.5">
      <c r="A20" s="44" t="s">
        <v>30</v>
      </c>
      <c r="B20" s="45">
        <v>130162218</v>
      </c>
      <c r="C20" s="46">
        <v>0</v>
      </c>
      <c r="D20" s="47">
        <v>166889942</v>
      </c>
      <c r="E20" s="45">
        <v>147074550</v>
      </c>
      <c r="F20" s="46">
        <v>127874548</v>
      </c>
      <c r="G20" s="48">
        <v>127874548</v>
      </c>
      <c r="H20" s="49">
        <v>69298337</v>
      </c>
      <c r="I20" s="45">
        <v>162800300</v>
      </c>
      <c r="J20" s="46">
        <v>159841508</v>
      </c>
      <c r="K20" s="48">
        <v>170178608</v>
      </c>
    </row>
    <row r="21" spans="1:11" ht="63.75">
      <c r="A21" s="50" t="s">
        <v>99</v>
      </c>
      <c r="B21" s="51">
        <v>0</v>
      </c>
      <c r="C21" s="52">
        <v>0</v>
      </c>
      <c r="D21" s="53">
        <v>101575858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-307519357</v>
      </c>
      <c r="C22" s="58">
        <f aca="true" t="shared" si="3" ref="C22:K22">SUM(C19:C21)</f>
        <v>0</v>
      </c>
      <c r="D22" s="59">
        <f t="shared" si="3"/>
        <v>-306481785</v>
      </c>
      <c r="E22" s="57">
        <f t="shared" si="3"/>
        <v>-347955885</v>
      </c>
      <c r="F22" s="58">
        <f t="shared" si="3"/>
        <v>-20532696</v>
      </c>
      <c r="G22" s="60">
        <f t="shared" si="3"/>
        <v>-20532696</v>
      </c>
      <c r="H22" s="61">
        <f t="shared" si="3"/>
        <v>120349082</v>
      </c>
      <c r="I22" s="57">
        <f t="shared" si="3"/>
        <v>179568039</v>
      </c>
      <c r="J22" s="58">
        <f t="shared" si="3"/>
        <v>261421466</v>
      </c>
      <c r="K22" s="60">
        <f t="shared" si="3"/>
        <v>387168714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-307519357</v>
      </c>
      <c r="C24" s="40">
        <f aca="true" t="shared" si="4" ref="C24:K24">SUM(C22:C23)</f>
        <v>0</v>
      </c>
      <c r="D24" s="41">
        <f t="shared" si="4"/>
        <v>-306481785</v>
      </c>
      <c r="E24" s="39">
        <f t="shared" si="4"/>
        <v>-347955885</v>
      </c>
      <c r="F24" s="40">
        <f t="shared" si="4"/>
        <v>-20532696</v>
      </c>
      <c r="G24" s="42">
        <f t="shared" si="4"/>
        <v>-20532696</v>
      </c>
      <c r="H24" s="43">
        <f t="shared" si="4"/>
        <v>120349082</v>
      </c>
      <c r="I24" s="39">
        <f t="shared" si="4"/>
        <v>179568039</v>
      </c>
      <c r="J24" s="40">
        <f t="shared" si="4"/>
        <v>261421466</v>
      </c>
      <c r="K24" s="42">
        <f t="shared" si="4"/>
        <v>387168714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170886095</v>
      </c>
      <c r="C27" s="7">
        <v>0</v>
      </c>
      <c r="D27" s="69">
        <v>150857403</v>
      </c>
      <c r="E27" s="70">
        <v>164114549</v>
      </c>
      <c r="F27" s="7">
        <v>170174549</v>
      </c>
      <c r="G27" s="71">
        <v>170174549</v>
      </c>
      <c r="H27" s="72">
        <v>76066999</v>
      </c>
      <c r="I27" s="70">
        <v>162800300</v>
      </c>
      <c r="J27" s="7">
        <v>159841500</v>
      </c>
      <c r="K27" s="71">
        <v>170178600</v>
      </c>
    </row>
    <row r="28" spans="1:11" ht="13.5">
      <c r="A28" s="73" t="s">
        <v>34</v>
      </c>
      <c r="B28" s="6">
        <v>167202490</v>
      </c>
      <c r="C28" s="6">
        <v>0</v>
      </c>
      <c r="D28" s="23">
        <v>149642699</v>
      </c>
      <c r="E28" s="24">
        <v>143114549</v>
      </c>
      <c r="F28" s="6">
        <v>159174549</v>
      </c>
      <c r="G28" s="25">
        <v>159174549</v>
      </c>
      <c r="H28" s="26">
        <v>0</v>
      </c>
      <c r="I28" s="24">
        <v>162800300</v>
      </c>
      <c r="J28" s="6">
        <v>159841500</v>
      </c>
      <c r="K28" s="25">
        <v>170178600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3683605</v>
      </c>
      <c r="C31" s="6">
        <v>0</v>
      </c>
      <c r="D31" s="23">
        <v>1214704</v>
      </c>
      <c r="E31" s="24">
        <v>21000000</v>
      </c>
      <c r="F31" s="6">
        <v>11000000</v>
      </c>
      <c r="G31" s="25">
        <v>11000000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170886095</v>
      </c>
      <c r="C32" s="7">
        <f aca="true" t="shared" si="5" ref="C32:K32">SUM(C28:C31)</f>
        <v>0</v>
      </c>
      <c r="D32" s="69">
        <f t="shared" si="5"/>
        <v>150857403</v>
      </c>
      <c r="E32" s="70">
        <f t="shared" si="5"/>
        <v>164114549</v>
      </c>
      <c r="F32" s="7">
        <f t="shared" si="5"/>
        <v>170174549</v>
      </c>
      <c r="G32" s="71">
        <f t="shared" si="5"/>
        <v>170174549</v>
      </c>
      <c r="H32" s="72">
        <f t="shared" si="5"/>
        <v>0</v>
      </c>
      <c r="I32" s="70">
        <f t="shared" si="5"/>
        <v>162800300</v>
      </c>
      <c r="J32" s="7">
        <f t="shared" si="5"/>
        <v>159841500</v>
      </c>
      <c r="K32" s="71">
        <f t="shared" si="5"/>
        <v>170178600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467437138</v>
      </c>
      <c r="C35" s="6">
        <v>0</v>
      </c>
      <c r="D35" s="23">
        <v>838993727</v>
      </c>
      <c r="E35" s="24">
        <v>727446550</v>
      </c>
      <c r="F35" s="6">
        <v>824851411</v>
      </c>
      <c r="G35" s="25">
        <v>824851411</v>
      </c>
      <c r="H35" s="26">
        <v>1735447076</v>
      </c>
      <c r="I35" s="24">
        <v>746446550</v>
      </c>
      <c r="J35" s="6">
        <v>779446550</v>
      </c>
      <c r="K35" s="25">
        <v>928418000</v>
      </c>
    </row>
    <row r="36" spans="1:11" ht="13.5">
      <c r="A36" s="22" t="s">
        <v>40</v>
      </c>
      <c r="B36" s="6">
        <v>5652582015</v>
      </c>
      <c r="C36" s="6">
        <v>0</v>
      </c>
      <c r="D36" s="23">
        <v>5248123820</v>
      </c>
      <c r="E36" s="24">
        <v>4950746549</v>
      </c>
      <c r="F36" s="6">
        <v>4956806549</v>
      </c>
      <c r="G36" s="25">
        <v>4956806549</v>
      </c>
      <c r="H36" s="26">
        <v>5055646678</v>
      </c>
      <c r="I36" s="24">
        <v>4658350300</v>
      </c>
      <c r="J36" s="6">
        <v>4368697500</v>
      </c>
      <c r="K36" s="25">
        <v>4589476600</v>
      </c>
    </row>
    <row r="37" spans="1:11" ht="13.5">
      <c r="A37" s="22" t="s">
        <v>41</v>
      </c>
      <c r="B37" s="6">
        <v>771061066</v>
      </c>
      <c r="C37" s="6">
        <v>0</v>
      </c>
      <c r="D37" s="23">
        <v>1716961779</v>
      </c>
      <c r="E37" s="24">
        <v>1739305542</v>
      </c>
      <c r="F37" s="6">
        <v>1515347214</v>
      </c>
      <c r="G37" s="25">
        <v>1515347214</v>
      </c>
      <c r="H37" s="26">
        <v>2312811380</v>
      </c>
      <c r="I37" s="24">
        <v>1260565480</v>
      </c>
      <c r="J37" s="6">
        <v>1042293977</v>
      </c>
      <c r="K37" s="25">
        <v>1094075886</v>
      </c>
    </row>
    <row r="38" spans="1:11" ht="13.5">
      <c r="A38" s="22" t="s">
        <v>42</v>
      </c>
      <c r="B38" s="6">
        <v>497626909</v>
      </c>
      <c r="C38" s="6">
        <v>0</v>
      </c>
      <c r="D38" s="23">
        <v>103427942</v>
      </c>
      <c r="E38" s="24">
        <v>50000000</v>
      </c>
      <c r="F38" s="6">
        <v>50000000</v>
      </c>
      <c r="G38" s="25">
        <v>50000000</v>
      </c>
      <c r="H38" s="26">
        <v>91205404</v>
      </c>
      <c r="I38" s="24">
        <v>33000000</v>
      </c>
      <c r="J38" s="6">
        <v>15000000</v>
      </c>
      <c r="K38" s="25">
        <v>15750000</v>
      </c>
    </row>
    <row r="39" spans="1:11" ht="13.5">
      <c r="A39" s="22" t="s">
        <v>43</v>
      </c>
      <c r="B39" s="6">
        <v>4851331178</v>
      </c>
      <c r="C39" s="6">
        <v>0</v>
      </c>
      <c r="D39" s="23">
        <v>5157259450</v>
      </c>
      <c r="E39" s="24">
        <v>3888887557</v>
      </c>
      <c r="F39" s="6">
        <v>3888887557</v>
      </c>
      <c r="G39" s="25">
        <v>3888887557</v>
      </c>
      <c r="H39" s="26">
        <v>4178969849</v>
      </c>
      <c r="I39" s="24">
        <v>3931663331</v>
      </c>
      <c r="J39" s="6">
        <v>3829428607</v>
      </c>
      <c r="K39" s="25">
        <v>4020900000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233144992</v>
      </c>
      <c r="C42" s="6">
        <v>0</v>
      </c>
      <c r="D42" s="23">
        <v>3370293345</v>
      </c>
      <c r="E42" s="24">
        <v>0</v>
      </c>
      <c r="F42" s="6">
        <v>0</v>
      </c>
      <c r="G42" s="25">
        <v>0</v>
      </c>
      <c r="H42" s="26">
        <v>1270829751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-148419079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-19762505</v>
      </c>
      <c r="C44" s="6">
        <v>0</v>
      </c>
      <c r="D44" s="23">
        <v>65817010</v>
      </c>
      <c r="E44" s="24">
        <v>-31817010</v>
      </c>
      <c r="F44" s="6">
        <v>0</v>
      </c>
      <c r="G44" s="25">
        <v>0</v>
      </c>
      <c r="H44" s="26">
        <v>-67776237</v>
      </c>
      <c r="I44" s="24">
        <v>4000000</v>
      </c>
      <c r="J44" s="6">
        <v>4999900</v>
      </c>
      <c r="K44" s="25">
        <v>2150100</v>
      </c>
    </row>
    <row r="45" spans="1:11" ht="13.5">
      <c r="A45" s="33" t="s">
        <v>48</v>
      </c>
      <c r="B45" s="7">
        <v>90532317</v>
      </c>
      <c r="C45" s="7">
        <v>0</v>
      </c>
      <c r="D45" s="69">
        <v>2960101618</v>
      </c>
      <c r="E45" s="70">
        <v>78182990</v>
      </c>
      <c r="F45" s="7">
        <v>110000000</v>
      </c>
      <c r="G45" s="71">
        <v>110000000</v>
      </c>
      <c r="H45" s="72">
        <v>1008593896</v>
      </c>
      <c r="I45" s="70">
        <v>124000000</v>
      </c>
      <c r="J45" s="7">
        <v>134999900</v>
      </c>
      <c r="K45" s="71">
        <v>138650100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120591346</v>
      </c>
      <c r="C48" s="6">
        <v>0</v>
      </c>
      <c r="D48" s="23">
        <v>-52420400</v>
      </c>
      <c r="E48" s="24">
        <v>110000000</v>
      </c>
      <c r="F48" s="6">
        <v>110000000</v>
      </c>
      <c r="G48" s="25">
        <v>110000000</v>
      </c>
      <c r="H48" s="26">
        <v>307546332</v>
      </c>
      <c r="I48" s="24">
        <v>120000000</v>
      </c>
      <c r="J48" s="6">
        <v>130000000</v>
      </c>
      <c r="K48" s="25">
        <v>136500000</v>
      </c>
    </row>
    <row r="49" spans="1:11" ht="13.5">
      <c r="A49" s="22" t="s">
        <v>51</v>
      </c>
      <c r="B49" s="6">
        <f>+B75</f>
        <v>492610372.93276113</v>
      </c>
      <c r="C49" s="6">
        <f aca="true" t="shared" si="6" ref="C49:K49">+C75</f>
        <v>0</v>
      </c>
      <c r="D49" s="23">
        <f t="shared" si="6"/>
        <v>-784262147.8543754</v>
      </c>
      <c r="E49" s="24">
        <f t="shared" si="6"/>
        <v>1291305542</v>
      </c>
      <c r="F49" s="6">
        <f t="shared" si="6"/>
        <v>1067347214</v>
      </c>
      <c r="G49" s="25">
        <f t="shared" si="6"/>
        <v>1067347214</v>
      </c>
      <c r="H49" s="26">
        <f t="shared" si="6"/>
        <v>-637106890.6812205</v>
      </c>
      <c r="I49" s="24">
        <f t="shared" si="6"/>
        <v>805565480</v>
      </c>
      <c r="J49" s="6">
        <f t="shared" si="6"/>
        <v>568294077</v>
      </c>
      <c r="K49" s="25">
        <f t="shared" si="6"/>
        <v>596375886</v>
      </c>
    </row>
    <row r="50" spans="1:11" ht="13.5">
      <c r="A50" s="33" t="s">
        <v>52</v>
      </c>
      <c r="B50" s="7">
        <f>+B48-B49</f>
        <v>-372019026.93276113</v>
      </c>
      <c r="C50" s="7">
        <f aca="true" t="shared" si="7" ref="C50:K50">+C48-C49</f>
        <v>0</v>
      </c>
      <c r="D50" s="69">
        <f t="shared" si="7"/>
        <v>731841747.8543754</v>
      </c>
      <c r="E50" s="70">
        <f t="shared" si="7"/>
        <v>-1181305542</v>
      </c>
      <c r="F50" s="7">
        <f t="shared" si="7"/>
        <v>-957347214</v>
      </c>
      <c r="G50" s="71">
        <f t="shared" si="7"/>
        <v>-957347214</v>
      </c>
      <c r="H50" s="72">
        <f t="shared" si="7"/>
        <v>944653222.6812205</v>
      </c>
      <c r="I50" s="70">
        <f t="shared" si="7"/>
        <v>-685565480</v>
      </c>
      <c r="J50" s="7">
        <f t="shared" si="7"/>
        <v>-438294077</v>
      </c>
      <c r="K50" s="71">
        <f t="shared" si="7"/>
        <v>-459875886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5605811395</v>
      </c>
      <c r="C53" s="6">
        <v>0</v>
      </c>
      <c r="D53" s="23">
        <v>5248123820</v>
      </c>
      <c r="E53" s="24">
        <v>4950746549</v>
      </c>
      <c r="F53" s="6">
        <v>4956806549</v>
      </c>
      <c r="G53" s="25">
        <v>4956806549</v>
      </c>
      <c r="H53" s="26">
        <v>5055646678</v>
      </c>
      <c r="I53" s="24">
        <v>4658350300</v>
      </c>
      <c r="J53" s="6">
        <v>4368697500</v>
      </c>
      <c r="K53" s="25">
        <v>4589476600</v>
      </c>
    </row>
    <row r="54" spans="1:11" ht="13.5">
      <c r="A54" s="22" t="s">
        <v>55</v>
      </c>
      <c r="B54" s="6">
        <v>411711664</v>
      </c>
      <c r="C54" s="6">
        <v>0</v>
      </c>
      <c r="D54" s="23">
        <v>402816345</v>
      </c>
      <c r="E54" s="24">
        <v>434145379</v>
      </c>
      <c r="F54" s="6">
        <v>429145379</v>
      </c>
      <c r="G54" s="25">
        <v>429145379</v>
      </c>
      <c r="H54" s="26">
        <v>268544137</v>
      </c>
      <c r="I54" s="24">
        <v>420711192</v>
      </c>
      <c r="J54" s="6">
        <v>455753907</v>
      </c>
      <c r="K54" s="25">
        <v>476718583</v>
      </c>
    </row>
    <row r="55" spans="1:11" ht="13.5">
      <c r="A55" s="22" t="s">
        <v>56</v>
      </c>
      <c r="B55" s="6">
        <v>0</v>
      </c>
      <c r="C55" s="6">
        <v>0</v>
      </c>
      <c r="D55" s="23">
        <v>25882810</v>
      </c>
      <c r="E55" s="24">
        <v>11609533</v>
      </c>
      <c r="F55" s="6">
        <v>7290263</v>
      </c>
      <c r="G55" s="25">
        <v>7290263</v>
      </c>
      <c r="H55" s="26">
        <v>2888424</v>
      </c>
      <c r="I55" s="24">
        <v>59546614</v>
      </c>
      <c r="J55" s="6">
        <v>33295614</v>
      </c>
      <c r="K55" s="25">
        <v>45873970</v>
      </c>
    </row>
    <row r="56" spans="1:11" ht="13.5">
      <c r="A56" s="22" t="s">
        <v>57</v>
      </c>
      <c r="B56" s="6">
        <v>68240419</v>
      </c>
      <c r="C56" s="6">
        <v>0</v>
      </c>
      <c r="D56" s="23">
        <v>98026358</v>
      </c>
      <c r="E56" s="24">
        <v>229384557</v>
      </c>
      <c r="F56" s="6">
        <v>131675283</v>
      </c>
      <c r="G56" s="25">
        <v>131675283</v>
      </c>
      <c r="H56" s="26">
        <v>108562923</v>
      </c>
      <c r="I56" s="24">
        <v>120024400</v>
      </c>
      <c r="J56" s="6">
        <v>121252692</v>
      </c>
      <c r="K56" s="25">
        <v>122537483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211717840</v>
      </c>
      <c r="F59" s="6">
        <v>211717840</v>
      </c>
      <c r="G59" s="25">
        <v>211717840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16427519</v>
      </c>
      <c r="F60" s="6">
        <v>16427519</v>
      </c>
      <c r="G60" s="25">
        <v>16427519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2089</v>
      </c>
      <c r="C62" s="98">
        <v>2089</v>
      </c>
      <c r="D62" s="99">
        <v>0</v>
      </c>
      <c r="E62" s="97">
        <v>2219</v>
      </c>
      <c r="F62" s="98">
        <v>2219</v>
      </c>
      <c r="G62" s="99">
        <v>2219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4581</v>
      </c>
      <c r="C63" s="98">
        <v>4581</v>
      </c>
      <c r="D63" s="99">
        <v>0</v>
      </c>
      <c r="E63" s="97">
        <v>4867</v>
      </c>
      <c r="F63" s="98">
        <v>4867</v>
      </c>
      <c r="G63" s="99">
        <v>4867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171185</v>
      </c>
      <c r="C64" s="98">
        <v>169886</v>
      </c>
      <c r="D64" s="99">
        <v>0</v>
      </c>
      <c r="E64" s="97">
        <v>180279</v>
      </c>
      <c r="F64" s="98">
        <v>180279</v>
      </c>
      <c r="G64" s="99">
        <v>180279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</v>
      </c>
      <c r="C65" s="98">
        <v>2</v>
      </c>
      <c r="D65" s="99">
        <v>0</v>
      </c>
      <c r="E65" s="97">
        <v>2</v>
      </c>
      <c r="F65" s="98">
        <v>2</v>
      </c>
      <c r="G65" s="99">
        <v>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0.6572832976679072</v>
      </c>
      <c r="C70" s="5">
        <f aca="true" t="shared" si="8" ref="C70:K70">IF(ISERROR(C71/C72),0,(C71/C72))</f>
        <v>0</v>
      </c>
      <c r="D70" s="5">
        <f t="shared" si="8"/>
        <v>2.291183816732616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1.7267950635680356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1159907326</v>
      </c>
      <c r="C71" s="2">
        <f aca="true" t="shared" si="9" ref="C71:K71">+C83</f>
        <v>0</v>
      </c>
      <c r="D71" s="2">
        <f t="shared" si="9"/>
        <v>4546616700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3214060979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1764699225</v>
      </c>
      <c r="C72" s="2">
        <f aca="true" t="shared" si="10" ref="C72:K72">+C77</f>
        <v>0</v>
      </c>
      <c r="D72" s="2">
        <f t="shared" si="10"/>
        <v>1984396305</v>
      </c>
      <c r="E72" s="2">
        <f t="shared" si="10"/>
        <v>2221230871</v>
      </c>
      <c r="F72" s="2">
        <f t="shared" si="10"/>
        <v>2267232811</v>
      </c>
      <c r="G72" s="2">
        <f t="shared" si="10"/>
        <v>2267232811</v>
      </c>
      <c r="H72" s="2">
        <f t="shared" si="10"/>
        <v>1861286870</v>
      </c>
      <c r="I72" s="2">
        <f t="shared" si="10"/>
        <v>2535095900</v>
      </c>
      <c r="J72" s="2">
        <f t="shared" si="10"/>
        <v>2637921998</v>
      </c>
      <c r="K72" s="2">
        <f t="shared" si="10"/>
        <v>2759546937</v>
      </c>
    </row>
    <row r="73" spans="1:11" ht="12.75" hidden="1">
      <c r="A73" s="2" t="s">
        <v>105</v>
      </c>
      <c r="B73" s="2">
        <f>+B74</f>
        <v>43092804.666666724</v>
      </c>
      <c r="C73" s="2">
        <f aca="true" t="shared" si="11" ref="C73:K73">+(C78+C80+C81+C82)-(B78+B80+B81+B82)</f>
        <v>-338960232</v>
      </c>
      <c r="D73" s="2">
        <f t="shared" si="11"/>
        <v>841134846</v>
      </c>
      <c r="E73" s="2">
        <f t="shared" si="11"/>
        <v>-271088296</v>
      </c>
      <c r="F73" s="2">
        <f>+(F78+F80+F81+F82)-(D78+D80+D81+D82)</f>
        <v>-173683435</v>
      </c>
      <c r="G73" s="2">
        <f>+(G78+G80+G81+G82)-(D78+D80+D81+D82)</f>
        <v>-173683435</v>
      </c>
      <c r="H73" s="2">
        <f>+(H78+H80+H81+H82)-(D78+D80+D81+D82)</f>
        <v>533492058</v>
      </c>
      <c r="I73" s="2">
        <f>+(I78+I80+I81+I82)-(E78+E80+E81+E82)</f>
        <v>7000000</v>
      </c>
      <c r="J73" s="2">
        <f t="shared" si="11"/>
        <v>20000000</v>
      </c>
      <c r="K73" s="2">
        <f t="shared" si="11"/>
        <v>139851450</v>
      </c>
    </row>
    <row r="74" spans="1:11" ht="12.75" hidden="1">
      <c r="A74" s="2" t="s">
        <v>106</v>
      </c>
      <c r="B74" s="2">
        <f>+TREND(C74:E74)</f>
        <v>43092804.666666724</v>
      </c>
      <c r="C74" s="2">
        <f>+C73</f>
        <v>-338960232</v>
      </c>
      <c r="D74" s="2">
        <f aca="true" t="shared" si="12" ref="D74:K74">+D73</f>
        <v>841134846</v>
      </c>
      <c r="E74" s="2">
        <f t="shared" si="12"/>
        <v>-271088296</v>
      </c>
      <c r="F74" s="2">
        <f t="shared" si="12"/>
        <v>-173683435</v>
      </c>
      <c r="G74" s="2">
        <f t="shared" si="12"/>
        <v>-173683435</v>
      </c>
      <c r="H74" s="2">
        <f t="shared" si="12"/>
        <v>533492058</v>
      </c>
      <c r="I74" s="2">
        <f t="shared" si="12"/>
        <v>7000000</v>
      </c>
      <c r="J74" s="2">
        <f t="shared" si="12"/>
        <v>20000000</v>
      </c>
      <c r="K74" s="2">
        <f t="shared" si="12"/>
        <v>139851450</v>
      </c>
    </row>
    <row r="75" spans="1:11" ht="12.75" hidden="1">
      <c r="A75" s="2" t="s">
        <v>107</v>
      </c>
      <c r="B75" s="2">
        <f>+B84-(((B80+B81+B78)*B70)-B79)</f>
        <v>492610372.93276113</v>
      </c>
      <c r="C75" s="2">
        <f aca="true" t="shared" si="13" ref="C75:K75">+C84-(((C80+C81+C78)*C70)-C79)</f>
        <v>0</v>
      </c>
      <c r="D75" s="2">
        <f t="shared" si="13"/>
        <v>-784262147.8543754</v>
      </c>
      <c r="E75" s="2">
        <f t="shared" si="13"/>
        <v>1291305542</v>
      </c>
      <c r="F75" s="2">
        <f t="shared" si="13"/>
        <v>1067347214</v>
      </c>
      <c r="G75" s="2">
        <f t="shared" si="13"/>
        <v>1067347214</v>
      </c>
      <c r="H75" s="2">
        <f t="shared" si="13"/>
        <v>-637106890.6812205</v>
      </c>
      <c r="I75" s="2">
        <f t="shared" si="13"/>
        <v>805565480</v>
      </c>
      <c r="J75" s="2">
        <f t="shared" si="13"/>
        <v>568294077</v>
      </c>
      <c r="K75" s="2">
        <f t="shared" si="13"/>
        <v>596375886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1764699225</v>
      </c>
      <c r="C77" s="3">
        <v>0</v>
      </c>
      <c r="D77" s="3">
        <v>1984396305</v>
      </c>
      <c r="E77" s="3">
        <v>2221230871</v>
      </c>
      <c r="F77" s="3">
        <v>2267232811</v>
      </c>
      <c r="G77" s="3">
        <v>2267232811</v>
      </c>
      <c r="H77" s="3">
        <v>1861286870</v>
      </c>
      <c r="I77" s="3">
        <v>2535095900</v>
      </c>
      <c r="J77" s="3">
        <v>2637921998</v>
      </c>
      <c r="K77" s="3">
        <v>2759546937</v>
      </c>
    </row>
    <row r="78" spans="1:11" ht="12.75" hidden="1">
      <c r="A78" s="1" t="s">
        <v>67</v>
      </c>
      <c r="B78" s="3">
        <v>112477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715403272</v>
      </c>
      <c r="C79" s="3">
        <v>0</v>
      </c>
      <c r="D79" s="3">
        <v>1142738991</v>
      </c>
      <c r="E79" s="3">
        <v>1291305542</v>
      </c>
      <c r="F79" s="3">
        <v>1067347214</v>
      </c>
      <c r="G79" s="3">
        <v>1067347214</v>
      </c>
      <c r="H79" s="3">
        <v>1736486347</v>
      </c>
      <c r="I79" s="3">
        <v>805565480</v>
      </c>
      <c r="J79" s="3">
        <v>568294077</v>
      </c>
      <c r="K79" s="3">
        <v>596375886</v>
      </c>
    </row>
    <row r="80" spans="1:11" ht="12.75" hidden="1">
      <c r="A80" s="1" t="s">
        <v>69</v>
      </c>
      <c r="B80" s="3">
        <v>295684941</v>
      </c>
      <c r="C80" s="3">
        <v>0</v>
      </c>
      <c r="D80" s="3">
        <v>492714372</v>
      </c>
      <c r="E80" s="3">
        <v>568656550</v>
      </c>
      <c r="F80" s="3">
        <v>568656550</v>
      </c>
      <c r="G80" s="3">
        <v>568656550</v>
      </c>
      <c r="H80" s="3">
        <v>867095261</v>
      </c>
      <c r="I80" s="3">
        <v>575656550</v>
      </c>
      <c r="J80" s="3">
        <v>595656550</v>
      </c>
      <c r="K80" s="3">
        <v>625439000</v>
      </c>
    </row>
    <row r="81" spans="1:11" ht="12.75" hidden="1">
      <c r="A81" s="1" t="s">
        <v>70</v>
      </c>
      <c r="B81" s="3">
        <v>43162814</v>
      </c>
      <c r="C81" s="3">
        <v>0</v>
      </c>
      <c r="D81" s="3">
        <v>348336060</v>
      </c>
      <c r="E81" s="3">
        <v>1390000</v>
      </c>
      <c r="F81" s="3">
        <v>98794861</v>
      </c>
      <c r="G81" s="3">
        <v>98794861</v>
      </c>
      <c r="H81" s="3">
        <v>507470423</v>
      </c>
      <c r="I81" s="3">
        <v>1390000</v>
      </c>
      <c r="J81" s="3">
        <v>1390000</v>
      </c>
      <c r="K81" s="3">
        <v>111459000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84414</v>
      </c>
      <c r="E82" s="3">
        <v>0</v>
      </c>
      <c r="F82" s="3">
        <v>0</v>
      </c>
      <c r="G82" s="3">
        <v>0</v>
      </c>
      <c r="H82" s="3">
        <v>61220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1159907326</v>
      </c>
      <c r="C83" s="3">
        <v>0</v>
      </c>
      <c r="D83" s="3">
        <v>4546616700</v>
      </c>
      <c r="E83" s="3">
        <v>0</v>
      </c>
      <c r="F83" s="3">
        <v>0</v>
      </c>
      <c r="G83" s="3">
        <v>0</v>
      </c>
      <c r="H83" s="3">
        <v>3214060979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35084639</v>
      </c>
      <c r="C5" s="6">
        <v>31786285</v>
      </c>
      <c r="D5" s="23">
        <v>41443775</v>
      </c>
      <c r="E5" s="24">
        <v>46226955</v>
      </c>
      <c r="F5" s="6">
        <v>40665583</v>
      </c>
      <c r="G5" s="25">
        <v>40665583</v>
      </c>
      <c r="H5" s="26">
        <v>43139277</v>
      </c>
      <c r="I5" s="24">
        <v>44380000</v>
      </c>
      <c r="J5" s="6">
        <v>46421480</v>
      </c>
      <c r="K5" s="25">
        <v>48556868</v>
      </c>
    </row>
    <row r="6" spans="1:11" ht="13.5">
      <c r="A6" s="22" t="s">
        <v>19</v>
      </c>
      <c r="B6" s="6">
        <v>166691833</v>
      </c>
      <c r="C6" s="6">
        <v>154422844</v>
      </c>
      <c r="D6" s="23">
        <v>165341115</v>
      </c>
      <c r="E6" s="24">
        <v>172664392</v>
      </c>
      <c r="F6" s="6">
        <v>175547822</v>
      </c>
      <c r="G6" s="25">
        <v>175547822</v>
      </c>
      <c r="H6" s="26">
        <v>188938744</v>
      </c>
      <c r="I6" s="24">
        <v>189056409</v>
      </c>
      <c r="J6" s="6">
        <v>197753003</v>
      </c>
      <c r="K6" s="25">
        <v>206849642</v>
      </c>
    </row>
    <row r="7" spans="1:11" ht="13.5">
      <c r="A7" s="22" t="s">
        <v>20</v>
      </c>
      <c r="B7" s="6">
        <v>915117</v>
      </c>
      <c r="C7" s="6">
        <v>65928</v>
      </c>
      <c r="D7" s="23">
        <v>805215</v>
      </c>
      <c r="E7" s="24">
        <v>745500</v>
      </c>
      <c r="F7" s="6">
        <v>745500</v>
      </c>
      <c r="G7" s="25">
        <v>745500</v>
      </c>
      <c r="H7" s="26">
        <v>199725</v>
      </c>
      <c r="I7" s="24">
        <v>700000</v>
      </c>
      <c r="J7" s="6">
        <v>732200</v>
      </c>
      <c r="K7" s="25">
        <v>765881</v>
      </c>
    </row>
    <row r="8" spans="1:11" ht="13.5">
      <c r="A8" s="22" t="s">
        <v>21</v>
      </c>
      <c r="B8" s="6">
        <v>97660228</v>
      </c>
      <c r="C8" s="6">
        <v>121995758</v>
      </c>
      <c r="D8" s="23">
        <v>153788814</v>
      </c>
      <c r="E8" s="24">
        <v>134228500</v>
      </c>
      <c r="F8" s="6">
        <v>139586500</v>
      </c>
      <c r="G8" s="25">
        <v>139586500</v>
      </c>
      <c r="H8" s="26">
        <v>158750000</v>
      </c>
      <c r="I8" s="24">
        <v>170299000</v>
      </c>
      <c r="J8" s="6">
        <v>178132754</v>
      </c>
      <c r="K8" s="25">
        <v>186326860</v>
      </c>
    </row>
    <row r="9" spans="1:11" ht="13.5">
      <c r="A9" s="22" t="s">
        <v>22</v>
      </c>
      <c r="B9" s="6">
        <v>71649601</v>
      </c>
      <c r="C9" s="6">
        <v>-94741723</v>
      </c>
      <c r="D9" s="23">
        <v>104716871</v>
      </c>
      <c r="E9" s="24">
        <v>98520019</v>
      </c>
      <c r="F9" s="6">
        <v>106520019</v>
      </c>
      <c r="G9" s="25">
        <v>106520019</v>
      </c>
      <c r="H9" s="26">
        <v>97566648</v>
      </c>
      <c r="I9" s="24">
        <v>107461572</v>
      </c>
      <c r="J9" s="6">
        <v>112404804</v>
      </c>
      <c r="K9" s="25">
        <v>113603159</v>
      </c>
    </row>
    <row r="10" spans="1:11" ht="25.5">
      <c r="A10" s="27" t="s">
        <v>97</v>
      </c>
      <c r="B10" s="28">
        <f>SUM(B5:B9)</f>
        <v>372001418</v>
      </c>
      <c r="C10" s="29">
        <f aca="true" t="shared" si="0" ref="C10:K10">SUM(C5:C9)</f>
        <v>213529092</v>
      </c>
      <c r="D10" s="30">
        <f t="shared" si="0"/>
        <v>466095790</v>
      </c>
      <c r="E10" s="28">
        <f t="shared" si="0"/>
        <v>452385366</v>
      </c>
      <c r="F10" s="29">
        <f t="shared" si="0"/>
        <v>463065424</v>
      </c>
      <c r="G10" s="31">
        <f t="shared" si="0"/>
        <v>463065424</v>
      </c>
      <c r="H10" s="32">
        <f t="shared" si="0"/>
        <v>488594394</v>
      </c>
      <c r="I10" s="28">
        <f t="shared" si="0"/>
        <v>511896981</v>
      </c>
      <c r="J10" s="29">
        <f t="shared" si="0"/>
        <v>535444241</v>
      </c>
      <c r="K10" s="31">
        <f t="shared" si="0"/>
        <v>556102410</v>
      </c>
    </row>
    <row r="11" spans="1:11" ht="13.5">
      <c r="A11" s="22" t="s">
        <v>23</v>
      </c>
      <c r="B11" s="6">
        <v>62603455</v>
      </c>
      <c r="C11" s="6">
        <v>67143522</v>
      </c>
      <c r="D11" s="23">
        <v>67918444</v>
      </c>
      <c r="E11" s="24">
        <v>96086603</v>
      </c>
      <c r="F11" s="6">
        <v>87107664</v>
      </c>
      <c r="G11" s="25">
        <v>87107664</v>
      </c>
      <c r="H11" s="26">
        <v>77926314</v>
      </c>
      <c r="I11" s="24">
        <v>107136636</v>
      </c>
      <c r="J11" s="6">
        <v>112064908</v>
      </c>
      <c r="K11" s="25">
        <v>117219889</v>
      </c>
    </row>
    <row r="12" spans="1:11" ht="13.5">
      <c r="A12" s="22" t="s">
        <v>24</v>
      </c>
      <c r="B12" s="6">
        <v>7521988</v>
      </c>
      <c r="C12" s="6">
        <v>8577779</v>
      </c>
      <c r="D12" s="23">
        <v>9137711</v>
      </c>
      <c r="E12" s="24">
        <v>9735394</v>
      </c>
      <c r="F12" s="6">
        <v>9735395</v>
      </c>
      <c r="G12" s="25">
        <v>9735395</v>
      </c>
      <c r="H12" s="26">
        <v>9030129</v>
      </c>
      <c r="I12" s="24">
        <v>10027969</v>
      </c>
      <c r="J12" s="6">
        <v>10489254</v>
      </c>
      <c r="K12" s="25">
        <v>10971762</v>
      </c>
    </row>
    <row r="13" spans="1:11" ht="13.5">
      <c r="A13" s="22" t="s">
        <v>98</v>
      </c>
      <c r="B13" s="6">
        <v>44379777</v>
      </c>
      <c r="C13" s="6">
        <v>37790908</v>
      </c>
      <c r="D13" s="23">
        <v>2215622</v>
      </c>
      <c r="E13" s="24">
        <v>46819583</v>
      </c>
      <c r="F13" s="6">
        <v>46819583</v>
      </c>
      <c r="G13" s="25">
        <v>46819583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25</v>
      </c>
      <c r="B14" s="6">
        <v>6329652</v>
      </c>
      <c r="C14" s="6">
        <v>3654700</v>
      </c>
      <c r="D14" s="23">
        <v>3196177</v>
      </c>
      <c r="E14" s="24">
        <v>3739428</v>
      </c>
      <c r="F14" s="6">
        <v>3739428</v>
      </c>
      <c r="G14" s="25">
        <v>3739428</v>
      </c>
      <c r="H14" s="26">
        <v>723104</v>
      </c>
      <c r="I14" s="24">
        <v>1716000</v>
      </c>
      <c r="J14" s="6">
        <v>1794936</v>
      </c>
      <c r="K14" s="25">
        <v>1877503</v>
      </c>
    </row>
    <row r="15" spans="1:11" ht="13.5">
      <c r="A15" s="22" t="s">
        <v>26</v>
      </c>
      <c r="B15" s="6">
        <v>113257813</v>
      </c>
      <c r="C15" s="6">
        <v>105296741</v>
      </c>
      <c r="D15" s="23">
        <v>14650983</v>
      </c>
      <c r="E15" s="24">
        <v>130981866</v>
      </c>
      <c r="F15" s="6">
        <v>131155396</v>
      </c>
      <c r="G15" s="25">
        <v>131155396</v>
      </c>
      <c r="H15" s="26">
        <v>111519490</v>
      </c>
      <c r="I15" s="24">
        <v>21325000</v>
      </c>
      <c r="J15" s="6">
        <v>22305950</v>
      </c>
      <c r="K15" s="25">
        <v>23332025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232512165</v>
      </c>
      <c r="C17" s="6">
        <v>27550229</v>
      </c>
      <c r="D17" s="23">
        <v>316894402</v>
      </c>
      <c r="E17" s="24">
        <v>143794915</v>
      </c>
      <c r="F17" s="6">
        <v>120638477</v>
      </c>
      <c r="G17" s="25">
        <v>120638477</v>
      </c>
      <c r="H17" s="26">
        <v>40003628</v>
      </c>
      <c r="I17" s="24">
        <v>27883000</v>
      </c>
      <c r="J17" s="6">
        <v>29165618</v>
      </c>
      <c r="K17" s="25">
        <v>30507235</v>
      </c>
    </row>
    <row r="18" spans="1:11" ht="13.5">
      <c r="A18" s="33" t="s">
        <v>28</v>
      </c>
      <c r="B18" s="34">
        <f>SUM(B11:B17)</f>
        <v>466604850</v>
      </c>
      <c r="C18" s="35">
        <f aca="true" t="shared" si="1" ref="C18:K18">SUM(C11:C17)</f>
        <v>250013879</v>
      </c>
      <c r="D18" s="36">
        <f t="shared" si="1"/>
        <v>414013339</v>
      </c>
      <c r="E18" s="34">
        <f t="shared" si="1"/>
        <v>431157789</v>
      </c>
      <c r="F18" s="35">
        <f t="shared" si="1"/>
        <v>399195943</v>
      </c>
      <c r="G18" s="37">
        <f t="shared" si="1"/>
        <v>399195943</v>
      </c>
      <c r="H18" s="38">
        <f t="shared" si="1"/>
        <v>239202665</v>
      </c>
      <c r="I18" s="34">
        <f t="shared" si="1"/>
        <v>168088605</v>
      </c>
      <c r="J18" s="35">
        <f t="shared" si="1"/>
        <v>175820666</v>
      </c>
      <c r="K18" s="37">
        <f t="shared" si="1"/>
        <v>183908414</v>
      </c>
    </row>
    <row r="19" spans="1:11" ht="13.5">
      <c r="A19" s="33" t="s">
        <v>29</v>
      </c>
      <c r="B19" s="39">
        <f>+B10-B18</f>
        <v>-94603432</v>
      </c>
      <c r="C19" s="40">
        <f aca="true" t="shared" si="2" ref="C19:K19">+C10-C18</f>
        <v>-36484787</v>
      </c>
      <c r="D19" s="41">
        <f t="shared" si="2"/>
        <v>52082451</v>
      </c>
      <c r="E19" s="39">
        <f t="shared" si="2"/>
        <v>21227577</v>
      </c>
      <c r="F19" s="40">
        <f t="shared" si="2"/>
        <v>63869481</v>
      </c>
      <c r="G19" s="42">
        <f t="shared" si="2"/>
        <v>63869481</v>
      </c>
      <c r="H19" s="43">
        <f t="shared" si="2"/>
        <v>249391729</v>
      </c>
      <c r="I19" s="39">
        <f t="shared" si="2"/>
        <v>343808376</v>
      </c>
      <c r="J19" s="40">
        <f t="shared" si="2"/>
        <v>359623575</v>
      </c>
      <c r="K19" s="42">
        <f t="shared" si="2"/>
        <v>372193996</v>
      </c>
    </row>
    <row r="20" spans="1:11" ht="25.5">
      <c r="A20" s="44" t="s">
        <v>30</v>
      </c>
      <c r="B20" s="45">
        <v>72578246</v>
      </c>
      <c r="C20" s="46">
        <v>13924265</v>
      </c>
      <c r="D20" s="47">
        <v>19896401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30715458</v>
      </c>
      <c r="D21" s="53">
        <v>556548</v>
      </c>
      <c r="E21" s="51">
        <v>29981500</v>
      </c>
      <c r="F21" s="52">
        <v>35497144</v>
      </c>
      <c r="G21" s="54">
        <v>35497144</v>
      </c>
      <c r="H21" s="55">
        <v>3485150</v>
      </c>
      <c r="I21" s="51">
        <v>332000</v>
      </c>
      <c r="J21" s="52">
        <v>347272</v>
      </c>
      <c r="K21" s="54">
        <v>363247</v>
      </c>
    </row>
    <row r="22" spans="1:11" ht="25.5">
      <c r="A22" s="56" t="s">
        <v>100</v>
      </c>
      <c r="B22" s="57">
        <f>SUM(B19:B21)</f>
        <v>-22025186</v>
      </c>
      <c r="C22" s="58">
        <f aca="true" t="shared" si="3" ref="C22:K22">SUM(C19:C21)</f>
        <v>8154936</v>
      </c>
      <c r="D22" s="59">
        <f t="shared" si="3"/>
        <v>72535400</v>
      </c>
      <c r="E22" s="57">
        <f t="shared" si="3"/>
        <v>51209077</v>
      </c>
      <c r="F22" s="58">
        <f t="shared" si="3"/>
        <v>99366625</v>
      </c>
      <c r="G22" s="60">
        <f t="shared" si="3"/>
        <v>99366625</v>
      </c>
      <c r="H22" s="61">
        <f t="shared" si="3"/>
        <v>252876879</v>
      </c>
      <c r="I22" s="57">
        <f t="shared" si="3"/>
        <v>344140376</v>
      </c>
      <c r="J22" s="58">
        <f t="shared" si="3"/>
        <v>359970847</v>
      </c>
      <c r="K22" s="60">
        <f t="shared" si="3"/>
        <v>372557243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-22025186</v>
      </c>
      <c r="C24" s="40">
        <f aca="true" t="shared" si="4" ref="C24:K24">SUM(C22:C23)</f>
        <v>8154936</v>
      </c>
      <c r="D24" s="41">
        <f t="shared" si="4"/>
        <v>72535400</v>
      </c>
      <c r="E24" s="39">
        <f t="shared" si="4"/>
        <v>51209077</v>
      </c>
      <c r="F24" s="40">
        <f t="shared" si="4"/>
        <v>99366625</v>
      </c>
      <c r="G24" s="42">
        <f t="shared" si="4"/>
        <v>99366625</v>
      </c>
      <c r="H24" s="43">
        <f t="shared" si="4"/>
        <v>252876879</v>
      </c>
      <c r="I24" s="39">
        <f t="shared" si="4"/>
        <v>344140376</v>
      </c>
      <c r="J24" s="40">
        <f t="shared" si="4"/>
        <v>359970847</v>
      </c>
      <c r="K24" s="42">
        <f t="shared" si="4"/>
        <v>372557243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62807153</v>
      </c>
      <c r="C27" s="7">
        <v>41150346</v>
      </c>
      <c r="D27" s="69">
        <v>46813346</v>
      </c>
      <c r="E27" s="70">
        <v>30228458</v>
      </c>
      <c r="F27" s="7">
        <v>37362987</v>
      </c>
      <c r="G27" s="71">
        <v>37362987</v>
      </c>
      <c r="H27" s="72">
        <v>29018526</v>
      </c>
      <c r="I27" s="70">
        <v>58172000</v>
      </c>
      <c r="J27" s="7">
        <v>30539000</v>
      </c>
      <c r="K27" s="71">
        <v>30506000</v>
      </c>
    </row>
    <row r="28" spans="1:11" ht="13.5">
      <c r="A28" s="73" t="s">
        <v>34</v>
      </c>
      <c r="B28" s="6">
        <v>62807153</v>
      </c>
      <c r="C28" s="6">
        <v>1</v>
      </c>
      <c r="D28" s="23">
        <v>46759425</v>
      </c>
      <c r="E28" s="24">
        <v>28117958</v>
      </c>
      <c r="F28" s="6">
        <v>34019647</v>
      </c>
      <c r="G28" s="25">
        <v>34019647</v>
      </c>
      <c r="H28" s="26">
        <v>0</v>
      </c>
      <c r="I28" s="24">
        <v>58074000</v>
      </c>
      <c r="J28" s="6">
        <v>10539000</v>
      </c>
      <c r="K28" s="25">
        <v>25000000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53921</v>
      </c>
      <c r="E31" s="24">
        <v>2110500</v>
      </c>
      <c r="F31" s="6">
        <v>3343340</v>
      </c>
      <c r="G31" s="25">
        <v>3343340</v>
      </c>
      <c r="H31" s="26">
        <v>0</v>
      </c>
      <c r="I31" s="24">
        <v>98000</v>
      </c>
      <c r="J31" s="6">
        <v>20000000</v>
      </c>
      <c r="K31" s="25">
        <v>5506000</v>
      </c>
    </row>
    <row r="32" spans="1:11" ht="13.5">
      <c r="A32" s="33" t="s">
        <v>37</v>
      </c>
      <c r="B32" s="7">
        <f>SUM(B28:B31)</f>
        <v>62807153</v>
      </c>
      <c r="C32" s="7">
        <f aca="true" t="shared" si="5" ref="C32:K32">SUM(C28:C31)</f>
        <v>1</v>
      </c>
      <c r="D32" s="69">
        <f t="shared" si="5"/>
        <v>46813346</v>
      </c>
      <c r="E32" s="70">
        <f t="shared" si="5"/>
        <v>30228458</v>
      </c>
      <c r="F32" s="7">
        <f t="shared" si="5"/>
        <v>37362987</v>
      </c>
      <c r="G32" s="71">
        <f t="shared" si="5"/>
        <v>37362987</v>
      </c>
      <c r="H32" s="72">
        <f t="shared" si="5"/>
        <v>0</v>
      </c>
      <c r="I32" s="70">
        <f t="shared" si="5"/>
        <v>58172000</v>
      </c>
      <c r="J32" s="7">
        <f t="shared" si="5"/>
        <v>30539000</v>
      </c>
      <c r="K32" s="71">
        <f t="shared" si="5"/>
        <v>30506000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75653590</v>
      </c>
      <c r="C35" s="6">
        <v>10393492</v>
      </c>
      <c r="D35" s="23">
        <v>313134990</v>
      </c>
      <c r="E35" s="24">
        <v>19200092</v>
      </c>
      <c r="F35" s="6">
        <v>42589566</v>
      </c>
      <c r="G35" s="25">
        <v>42589566</v>
      </c>
      <c r="H35" s="26">
        <v>3461513350</v>
      </c>
      <c r="I35" s="24">
        <v>641777844</v>
      </c>
      <c r="J35" s="6">
        <v>455201228</v>
      </c>
      <c r="K35" s="25">
        <v>459211076</v>
      </c>
    </row>
    <row r="36" spans="1:11" ht="13.5">
      <c r="A36" s="22" t="s">
        <v>40</v>
      </c>
      <c r="B36" s="6">
        <v>1006312689</v>
      </c>
      <c r="C36" s="6">
        <v>36693144</v>
      </c>
      <c r="D36" s="23">
        <v>1088257289</v>
      </c>
      <c r="E36" s="24">
        <v>1037194879</v>
      </c>
      <c r="F36" s="6">
        <v>1044329408</v>
      </c>
      <c r="G36" s="25">
        <v>1044329408</v>
      </c>
      <c r="H36" s="26">
        <v>10913673511</v>
      </c>
      <c r="I36" s="24">
        <v>2211469708</v>
      </c>
      <c r="J36" s="6">
        <v>1037505421</v>
      </c>
      <c r="K36" s="25">
        <v>1037472421</v>
      </c>
    </row>
    <row r="37" spans="1:11" ht="13.5">
      <c r="A37" s="22" t="s">
        <v>41</v>
      </c>
      <c r="B37" s="6">
        <v>216474895</v>
      </c>
      <c r="C37" s="6">
        <v>45775136</v>
      </c>
      <c r="D37" s="23">
        <v>444585909</v>
      </c>
      <c r="E37" s="24">
        <v>167729351</v>
      </c>
      <c r="F37" s="6">
        <v>150095806</v>
      </c>
      <c r="G37" s="25">
        <v>150095806</v>
      </c>
      <c r="H37" s="26">
        <v>4474589608</v>
      </c>
      <c r="I37" s="24">
        <v>1503731044</v>
      </c>
      <c r="J37" s="6">
        <v>295279259</v>
      </c>
      <c r="K37" s="25">
        <v>286669711</v>
      </c>
    </row>
    <row r="38" spans="1:11" ht="13.5">
      <c r="A38" s="22" t="s">
        <v>42</v>
      </c>
      <c r="B38" s="6">
        <v>72079736</v>
      </c>
      <c r="C38" s="6">
        <v>-4595665</v>
      </c>
      <c r="D38" s="23">
        <v>60199494</v>
      </c>
      <c r="E38" s="24">
        <v>75647459</v>
      </c>
      <c r="F38" s="6">
        <v>75647459</v>
      </c>
      <c r="G38" s="25">
        <v>75647459</v>
      </c>
      <c r="H38" s="26">
        <v>612847248</v>
      </c>
      <c r="I38" s="24">
        <v>60199495</v>
      </c>
      <c r="J38" s="6">
        <v>75647459</v>
      </c>
      <c r="K38" s="25">
        <v>75647459</v>
      </c>
    </row>
    <row r="39" spans="1:11" ht="13.5">
      <c r="A39" s="22" t="s">
        <v>43</v>
      </c>
      <c r="B39" s="6">
        <v>793411648</v>
      </c>
      <c r="C39" s="6">
        <v>-2247778</v>
      </c>
      <c r="D39" s="23">
        <v>984781619</v>
      </c>
      <c r="E39" s="24">
        <v>761809084</v>
      </c>
      <c r="F39" s="6">
        <v>761809084</v>
      </c>
      <c r="G39" s="25">
        <v>761809084</v>
      </c>
      <c r="H39" s="26">
        <v>9340261690</v>
      </c>
      <c r="I39" s="24">
        <v>945176637</v>
      </c>
      <c r="J39" s="6">
        <v>761809084</v>
      </c>
      <c r="K39" s="25">
        <v>761809084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96161314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-32771275</v>
      </c>
      <c r="J42" s="6">
        <v>-506908811</v>
      </c>
      <c r="K42" s="25">
        <v>-515492733</v>
      </c>
    </row>
    <row r="43" spans="1:11" ht="13.5">
      <c r="A43" s="22" t="s">
        <v>46</v>
      </c>
      <c r="B43" s="6">
        <v>-142931118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1091259</v>
      </c>
      <c r="C44" s="6">
        <v>8149</v>
      </c>
      <c r="D44" s="23">
        <v>2252576</v>
      </c>
      <c r="E44" s="24">
        <v>786</v>
      </c>
      <c r="F44" s="6">
        <v>0</v>
      </c>
      <c r="G44" s="25">
        <v>0</v>
      </c>
      <c r="H44" s="26">
        <v>-22696538</v>
      </c>
      <c r="I44" s="24">
        <v>111725091</v>
      </c>
      <c r="J44" s="6">
        <v>-233966091</v>
      </c>
      <c r="K44" s="25">
        <v>-5623086</v>
      </c>
    </row>
    <row r="45" spans="1:11" ht="13.5">
      <c r="A45" s="33" t="s">
        <v>48</v>
      </c>
      <c r="B45" s="7">
        <v>-40548685</v>
      </c>
      <c r="C45" s="7">
        <v>7180705</v>
      </c>
      <c r="D45" s="69">
        <v>13173178</v>
      </c>
      <c r="E45" s="70">
        <v>-73072381</v>
      </c>
      <c r="F45" s="7">
        <v>-73073167</v>
      </c>
      <c r="G45" s="71">
        <v>-73073167</v>
      </c>
      <c r="H45" s="72">
        <v>71495511</v>
      </c>
      <c r="I45" s="70">
        <v>86477275</v>
      </c>
      <c r="J45" s="7">
        <v>-813432805</v>
      </c>
      <c r="K45" s="71">
        <v>-593673722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1183695</v>
      </c>
      <c r="C48" s="6">
        <v>6715659</v>
      </c>
      <c r="D48" s="23">
        <v>7517563</v>
      </c>
      <c r="E48" s="24">
        <v>-73073167</v>
      </c>
      <c r="F48" s="6">
        <v>-73073167</v>
      </c>
      <c r="G48" s="25">
        <v>-73073167</v>
      </c>
      <c r="H48" s="26">
        <v>50930596</v>
      </c>
      <c r="I48" s="24">
        <v>7523459</v>
      </c>
      <c r="J48" s="6">
        <v>-72557903</v>
      </c>
      <c r="K48" s="25">
        <v>-72557903</v>
      </c>
    </row>
    <row r="49" spans="1:11" ht="13.5">
      <c r="A49" s="22" t="s">
        <v>51</v>
      </c>
      <c r="B49" s="6">
        <f>+B75</f>
        <v>154934304.76882422</v>
      </c>
      <c r="C49" s="6">
        <f aca="true" t="shared" si="6" ref="C49:K49">+C75</f>
        <v>37854072</v>
      </c>
      <c r="D49" s="23">
        <f t="shared" si="6"/>
        <v>394095046</v>
      </c>
      <c r="E49" s="24">
        <f t="shared" si="6"/>
        <v>136662638</v>
      </c>
      <c r="F49" s="6">
        <f t="shared" si="6"/>
        <v>119029093</v>
      </c>
      <c r="G49" s="25">
        <f t="shared" si="6"/>
        <v>119029093</v>
      </c>
      <c r="H49" s="26">
        <f t="shared" si="6"/>
        <v>3986239437</v>
      </c>
      <c r="I49" s="24">
        <f t="shared" si="6"/>
        <v>1341514304</v>
      </c>
      <c r="J49" s="6">
        <f t="shared" si="6"/>
        <v>387462546</v>
      </c>
      <c r="K49" s="25">
        <f t="shared" si="6"/>
        <v>384476084</v>
      </c>
    </row>
    <row r="50" spans="1:11" ht="13.5">
      <c r="A50" s="33" t="s">
        <v>52</v>
      </c>
      <c r="B50" s="7">
        <f>+B48-B49</f>
        <v>-153750609.76882422</v>
      </c>
      <c r="C50" s="7">
        <f aca="true" t="shared" si="7" ref="C50:K50">+C48-C49</f>
        <v>-31138413</v>
      </c>
      <c r="D50" s="69">
        <f t="shared" si="7"/>
        <v>-386577483</v>
      </c>
      <c r="E50" s="70">
        <f t="shared" si="7"/>
        <v>-209735805</v>
      </c>
      <c r="F50" s="7">
        <f t="shared" si="7"/>
        <v>-192102260</v>
      </c>
      <c r="G50" s="71">
        <f t="shared" si="7"/>
        <v>-192102260</v>
      </c>
      <c r="H50" s="72">
        <f t="shared" si="7"/>
        <v>-3935308841</v>
      </c>
      <c r="I50" s="70">
        <f t="shared" si="7"/>
        <v>-1333990845</v>
      </c>
      <c r="J50" s="7">
        <f t="shared" si="7"/>
        <v>-460020449</v>
      </c>
      <c r="K50" s="71">
        <f t="shared" si="7"/>
        <v>-457033987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1006284975</v>
      </c>
      <c r="C53" s="6">
        <v>32218419</v>
      </c>
      <c r="D53" s="23">
        <v>1095025301</v>
      </c>
      <c r="E53" s="24">
        <v>1037194879</v>
      </c>
      <c r="F53" s="6">
        <v>1044329408</v>
      </c>
      <c r="G53" s="25">
        <v>1044329408</v>
      </c>
      <c r="H53" s="26">
        <v>10939660854</v>
      </c>
      <c r="I53" s="24">
        <v>2218237720</v>
      </c>
      <c r="J53" s="6">
        <v>1037505421</v>
      </c>
      <c r="K53" s="25">
        <v>1037472421</v>
      </c>
    </row>
    <row r="54" spans="1:11" ht="13.5">
      <c r="A54" s="22" t="s">
        <v>55</v>
      </c>
      <c r="B54" s="6">
        <v>44379777</v>
      </c>
      <c r="C54" s="6">
        <v>0</v>
      </c>
      <c r="D54" s="23">
        <v>686078</v>
      </c>
      <c r="E54" s="24">
        <v>46819583</v>
      </c>
      <c r="F54" s="6">
        <v>46819583</v>
      </c>
      <c r="G54" s="25">
        <v>46819583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56</v>
      </c>
      <c r="B55" s="6">
        <v>0</v>
      </c>
      <c r="C55" s="6">
        <v>41150345</v>
      </c>
      <c r="D55" s="23">
        <v>18790554</v>
      </c>
      <c r="E55" s="24">
        <v>91000</v>
      </c>
      <c r="F55" s="6">
        <v>8223340</v>
      </c>
      <c r="G55" s="25">
        <v>8223340</v>
      </c>
      <c r="H55" s="26">
        <v>4000216</v>
      </c>
      <c r="I55" s="24">
        <v>12397366</v>
      </c>
      <c r="J55" s="6">
        <v>9497000</v>
      </c>
      <c r="K55" s="25">
        <v>25000000</v>
      </c>
    </row>
    <row r="56" spans="1:11" ht="13.5">
      <c r="A56" s="22" t="s">
        <v>57</v>
      </c>
      <c r="B56" s="6">
        <v>12213961</v>
      </c>
      <c r="C56" s="6">
        <v>10507154</v>
      </c>
      <c r="D56" s="23">
        <v>105333937</v>
      </c>
      <c r="E56" s="24">
        <v>14775694</v>
      </c>
      <c r="F56" s="6">
        <v>13296820</v>
      </c>
      <c r="G56" s="25">
        <v>13296820</v>
      </c>
      <c r="H56" s="26">
        <v>6800075</v>
      </c>
      <c r="I56" s="24">
        <v>11078000</v>
      </c>
      <c r="J56" s="6">
        <v>11587588</v>
      </c>
      <c r="K56" s="25">
        <v>12120617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1360199</v>
      </c>
      <c r="C59" s="6">
        <v>0</v>
      </c>
      <c r="D59" s="23">
        <v>0</v>
      </c>
      <c r="E59" s="24">
        <v>3568100</v>
      </c>
      <c r="F59" s="6">
        <v>3568100</v>
      </c>
      <c r="G59" s="25">
        <v>3568100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5561372</v>
      </c>
      <c r="F60" s="6">
        <v>5561372</v>
      </c>
      <c r="G60" s="25">
        <v>5561372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497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497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497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9548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0.49969143921478343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109223014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218580919</v>
      </c>
      <c r="C72" s="2">
        <f aca="true" t="shared" si="10" ref="C72:K72">+C77</f>
        <v>205889705</v>
      </c>
      <c r="D72" s="2">
        <f t="shared" si="10"/>
        <v>242742810</v>
      </c>
      <c r="E72" s="2">
        <f t="shared" si="10"/>
        <v>244063853</v>
      </c>
      <c r="F72" s="2">
        <f t="shared" si="10"/>
        <v>249385911</v>
      </c>
      <c r="G72" s="2">
        <f t="shared" si="10"/>
        <v>249385911</v>
      </c>
      <c r="H72" s="2">
        <f t="shared" si="10"/>
        <v>248147067</v>
      </c>
      <c r="I72" s="2">
        <f t="shared" si="10"/>
        <v>262416981</v>
      </c>
      <c r="J72" s="2">
        <f t="shared" si="10"/>
        <v>274488161</v>
      </c>
      <c r="K72" s="2">
        <f t="shared" si="10"/>
        <v>283142351</v>
      </c>
    </row>
    <row r="73" spans="1:11" ht="12.75" hidden="1">
      <c r="A73" s="2" t="s">
        <v>105</v>
      </c>
      <c r="B73" s="2">
        <f>+B74</f>
        <v>81294861.83333334</v>
      </c>
      <c r="C73" s="2">
        <f aca="true" t="shared" si="11" ref="C73:K73">+(C78+C80+C81+C82)-(B78+B80+B81+B82)</f>
        <v>-65656606</v>
      </c>
      <c r="D73" s="2">
        <f t="shared" si="11"/>
        <v>301272779</v>
      </c>
      <c r="E73" s="2">
        <f t="shared" si="11"/>
        <v>-213506643</v>
      </c>
      <c r="F73" s="2">
        <f>+(F78+F80+F81+F82)-(D78+D80+D81+D82)</f>
        <v>-190117169</v>
      </c>
      <c r="G73" s="2">
        <f>+(G78+G80+G81+G82)-(D78+D80+D81+D82)</f>
        <v>-190117169</v>
      </c>
      <c r="H73" s="2">
        <f>+(H78+H80+H81+H82)-(D78+D80+D81+D82)</f>
        <v>3099099290</v>
      </c>
      <c r="I73" s="2">
        <f>+(I78+I80+I81+I82)-(E78+E80+E81+E82)</f>
        <v>542143601</v>
      </c>
      <c r="J73" s="2">
        <f t="shared" si="11"/>
        <v>-106657729</v>
      </c>
      <c r="K73" s="2">
        <f t="shared" si="11"/>
        <v>4009848</v>
      </c>
    </row>
    <row r="74" spans="1:11" ht="12.75" hidden="1">
      <c r="A74" s="2" t="s">
        <v>106</v>
      </c>
      <c r="B74" s="2">
        <f>+TREND(C74:E74)</f>
        <v>81294861.83333334</v>
      </c>
      <c r="C74" s="2">
        <f>+C73</f>
        <v>-65656606</v>
      </c>
      <c r="D74" s="2">
        <f aca="true" t="shared" si="12" ref="D74:K74">+D73</f>
        <v>301272779</v>
      </c>
      <c r="E74" s="2">
        <f t="shared" si="12"/>
        <v>-213506643</v>
      </c>
      <c r="F74" s="2">
        <f t="shared" si="12"/>
        <v>-190117169</v>
      </c>
      <c r="G74" s="2">
        <f t="shared" si="12"/>
        <v>-190117169</v>
      </c>
      <c r="H74" s="2">
        <f t="shared" si="12"/>
        <v>3099099290</v>
      </c>
      <c r="I74" s="2">
        <f t="shared" si="12"/>
        <v>542143601</v>
      </c>
      <c r="J74" s="2">
        <f t="shared" si="12"/>
        <v>-106657729</v>
      </c>
      <c r="K74" s="2">
        <f t="shared" si="12"/>
        <v>4009848</v>
      </c>
    </row>
    <row r="75" spans="1:11" ht="12.75" hidden="1">
      <c r="A75" s="2" t="s">
        <v>107</v>
      </c>
      <c r="B75" s="2">
        <f>+B84-(((B80+B81+B78)*B70)-B79)</f>
        <v>154934304.76882422</v>
      </c>
      <c r="C75" s="2">
        <f aca="true" t="shared" si="13" ref="C75:K75">+C84-(((C80+C81+C78)*C70)-C79)</f>
        <v>37854072</v>
      </c>
      <c r="D75" s="2">
        <f t="shared" si="13"/>
        <v>394095046</v>
      </c>
      <c r="E75" s="2">
        <f t="shared" si="13"/>
        <v>136662638</v>
      </c>
      <c r="F75" s="2">
        <f t="shared" si="13"/>
        <v>119029093</v>
      </c>
      <c r="G75" s="2">
        <f t="shared" si="13"/>
        <v>119029093</v>
      </c>
      <c r="H75" s="2">
        <f t="shared" si="13"/>
        <v>3986239437</v>
      </c>
      <c r="I75" s="2">
        <f t="shared" si="13"/>
        <v>1341514304</v>
      </c>
      <c r="J75" s="2">
        <f t="shared" si="13"/>
        <v>387462546</v>
      </c>
      <c r="K75" s="2">
        <f t="shared" si="13"/>
        <v>384476084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218580919</v>
      </c>
      <c r="C77" s="3">
        <v>205889705</v>
      </c>
      <c r="D77" s="3">
        <v>242742810</v>
      </c>
      <c r="E77" s="3">
        <v>244063853</v>
      </c>
      <c r="F77" s="3">
        <v>249385911</v>
      </c>
      <c r="G77" s="3">
        <v>249385911</v>
      </c>
      <c r="H77" s="3">
        <v>248147067</v>
      </c>
      <c r="I77" s="3">
        <v>262416981</v>
      </c>
      <c r="J77" s="3">
        <v>274488161</v>
      </c>
      <c r="K77" s="3">
        <v>283142351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189582365</v>
      </c>
      <c r="C79" s="3">
        <v>37854072</v>
      </c>
      <c r="D79" s="3">
        <v>394095046</v>
      </c>
      <c r="E79" s="3">
        <v>136662638</v>
      </c>
      <c r="F79" s="3">
        <v>119029093</v>
      </c>
      <c r="G79" s="3">
        <v>119029093</v>
      </c>
      <c r="H79" s="3">
        <v>3986239437</v>
      </c>
      <c r="I79" s="3">
        <v>1341514304</v>
      </c>
      <c r="J79" s="3">
        <v>387462546</v>
      </c>
      <c r="K79" s="3">
        <v>384476084</v>
      </c>
    </row>
    <row r="80" spans="1:11" ht="12.75" hidden="1">
      <c r="A80" s="1" t="s">
        <v>69</v>
      </c>
      <c r="B80" s="3">
        <v>19639660</v>
      </c>
      <c r="C80" s="3">
        <v>-1127447</v>
      </c>
      <c r="D80" s="3">
        <v>115660795</v>
      </c>
      <c r="E80" s="3">
        <v>79942468</v>
      </c>
      <c r="F80" s="3">
        <v>103331942</v>
      </c>
      <c r="G80" s="3">
        <v>103331942</v>
      </c>
      <c r="H80" s="3">
        <v>1551501705</v>
      </c>
      <c r="I80" s="3">
        <v>444297753</v>
      </c>
      <c r="J80" s="3">
        <v>460791914</v>
      </c>
      <c r="K80" s="3">
        <v>464801762</v>
      </c>
    </row>
    <row r="81" spans="1:11" ht="12.75" hidden="1">
      <c r="A81" s="1" t="s">
        <v>70</v>
      </c>
      <c r="B81" s="3">
        <v>49699251</v>
      </c>
      <c r="C81" s="3">
        <v>4809752</v>
      </c>
      <c r="D81" s="3">
        <v>189294289</v>
      </c>
      <c r="E81" s="3">
        <v>11505973</v>
      </c>
      <c r="F81" s="3">
        <v>11505973</v>
      </c>
      <c r="G81" s="3">
        <v>11505973</v>
      </c>
      <c r="H81" s="3">
        <v>1852552669</v>
      </c>
      <c r="I81" s="3">
        <v>189294289</v>
      </c>
      <c r="J81" s="3">
        <v>66142399</v>
      </c>
      <c r="K81" s="3">
        <v>66142399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109223014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143946378</v>
      </c>
      <c r="C5" s="6">
        <v>172879395</v>
      </c>
      <c r="D5" s="23">
        <v>184183207</v>
      </c>
      <c r="E5" s="24">
        <v>181555634</v>
      </c>
      <c r="F5" s="6">
        <v>181555634</v>
      </c>
      <c r="G5" s="25">
        <v>181555634</v>
      </c>
      <c r="H5" s="26">
        <v>172933380</v>
      </c>
      <c r="I5" s="24">
        <v>191817346</v>
      </c>
      <c r="J5" s="6">
        <v>199518346</v>
      </c>
      <c r="K5" s="25">
        <v>209155146</v>
      </c>
    </row>
    <row r="6" spans="1:11" ht="13.5">
      <c r="A6" s="22" t="s">
        <v>19</v>
      </c>
      <c r="B6" s="6">
        <v>816887464</v>
      </c>
      <c r="C6" s="6">
        <v>1016433304</v>
      </c>
      <c r="D6" s="23">
        <v>546822258</v>
      </c>
      <c r="E6" s="24">
        <v>1191472825</v>
      </c>
      <c r="F6" s="6">
        <v>1122076066</v>
      </c>
      <c r="G6" s="25">
        <v>1122076066</v>
      </c>
      <c r="H6" s="26">
        <v>988165956</v>
      </c>
      <c r="I6" s="24">
        <v>1043355300</v>
      </c>
      <c r="J6" s="6">
        <v>1093601567</v>
      </c>
      <c r="K6" s="25">
        <v>1146986662</v>
      </c>
    </row>
    <row r="7" spans="1:11" ht="13.5">
      <c r="A7" s="22" t="s">
        <v>20</v>
      </c>
      <c r="B7" s="6">
        <v>15635654</v>
      </c>
      <c r="C7" s="6">
        <v>21599028</v>
      </c>
      <c r="D7" s="23">
        <v>27348842</v>
      </c>
      <c r="E7" s="24">
        <v>19122069</v>
      </c>
      <c r="F7" s="6">
        <v>19122069</v>
      </c>
      <c r="G7" s="25">
        <v>19122069</v>
      </c>
      <c r="H7" s="26">
        <v>9953825</v>
      </c>
      <c r="I7" s="24">
        <v>28498000</v>
      </c>
      <c r="J7" s="6">
        <v>29638000</v>
      </c>
      <c r="K7" s="25">
        <v>30824000</v>
      </c>
    </row>
    <row r="8" spans="1:11" ht="13.5">
      <c r="A8" s="22" t="s">
        <v>21</v>
      </c>
      <c r="B8" s="6">
        <v>180842899</v>
      </c>
      <c r="C8" s="6">
        <v>186885561</v>
      </c>
      <c r="D8" s="23">
        <v>260807113</v>
      </c>
      <c r="E8" s="24">
        <v>266968500</v>
      </c>
      <c r="F8" s="6">
        <v>266968500</v>
      </c>
      <c r="G8" s="25">
        <v>266968500</v>
      </c>
      <c r="H8" s="26">
        <v>265311921</v>
      </c>
      <c r="I8" s="24">
        <v>293064250</v>
      </c>
      <c r="J8" s="6">
        <v>321133250</v>
      </c>
      <c r="K8" s="25">
        <v>351840300</v>
      </c>
    </row>
    <row r="9" spans="1:11" ht="13.5">
      <c r="A9" s="22" t="s">
        <v>22</v>
      </c>
      <c r="B9" s="6">
        <v>113282221</v>
      </c>
      <c r="C9" s="6">
        <v>134940288</v>
      </c>
      <c r="D9" s="23">
        <v>600827591</v>
      </c>
      <c r="E9" s="24">
        <v>56778257</v>
      </c>
      <c r="F9" s="6">
        <v>74752908</v>
      </c>
      <c r="G9" s="25">
        <v>74752908</v>
      </c>
      <c r="H9" s="26">
        <v>5618281</v>
      </c>
      <c r="I9" s="24">
        <v>158360350</v>
      </c>
      <c r="J9" s="6">
        <v>162957868</v>
      </c>
      <c r="K9" s="25">
        <v>169206023</v>
      </c>
    </row>
    <row r="10" spans="1:11" ht="25.5">
      <c r="A10" s="27" t="s">
        <v>97</v>
      </c>
      <c r="B10" s="28">
        <f>SUM(B5:B9)</f>
        <v>1270594616</v>
      </c>
      <c r="C10" s="29">
        <f aca="true" t="shared" si="0" ref="C10:K10">SUM(C5:C9)</f>
        <v>1532737576</v>
      </c>
      <c r="D10" s="30">
        <f t="shared" si="0"/>
        <v>1619989011</v>
      </c>
      <c r="E10" s="28">
        <f t="shared" si="0"/>
        <v>1715897285</v>
      </c>
      <c r="F10" s="29">
        <f t="shared" si="0"/>
        <v>1664475177</v>
      </c>
      <c r="G10" s="31">
        <f t="shared" si="0"/>
        <v>1664475177</v>
      </c>
      <c r="H10" s="32">
        <f t="shared" si="0"/>
        <v>1441983363</v>
      </c>
      <c r="I10" s="28">
        <f t="shared" si="0"/>
        <v>1715095246</v>
      </c>
      <c r="J10" s="29">
        <f t="shared" si="0"/>
        <v>1806849031</v>
      </c>
      <c r="K10" s="31">
        <f t="shared" si="0"/>
        <v>1908012131</v>
      </c>
    </row>
    <row r="11" spans="1:11" ht="13.5">
      <c r="A11" s="22" t="s">
        <v>23</v>
      </c>
      <c r="B11" s="6">
        <v>331531786</v>
      </c>
      <c r="C11" s="6">
        <v>410706794</v>
      </c>
      <c r="D11" s="23">
        <v>425265201</v>
      </c>
      <c r="E11" s="24">
        <v>486781791</v>
      </c>
      <c r="F11" s="6">
        <v>511020660</v>
      </c>
      <c r="G11" s="25">
        <v>511020660</v>
      </c>
      <c r="H11" s="26">
        <v>129099960</v>
      </c>
      <c r="I11" s="24">
        <v>547068276</v>
      </c>
      <c r="J11" s="6">
        <v>576865626</v>
      </c>
      <c r="K11" s="25">
        <v>607193568</v>
      </c>
    </row>
    <row r="12" spans="1:11" ht="13.5">
      <c r="A12" s="22" t="s">
        <v>24</v>
      </c>
      <c r="B12" s="6">
        <v>20971511</v>
      </c>
      <c r="C12" s="6">
        <v>26067633</v>
      </c>
      <c r="D12" s="23">
        <v>26461496</v>
      </c>
      <c r="E12" s="24">
        <v>34243749</v>
      </c>
      <c r="F12" s="6">
        <v>34243749</v>
      </c>
      <c r="G12" s="25">
        <v>34243749</v>
      </c>
      <c r="H12" s="26">
        <v>18097723</v>
      </c>
      <c r="I12" s="24">
        <v>31666830</v>
      </c>
      <c r="J12" s="6">
        <v>32510804</v>
      </c>
      <c r="K12" s="25">
        <v>33692245</v>
      </c>
    </row>
    <row r="13" spans="1:11" ht="13.5">
      <c r="A13" s="22" t="s">
        <v>98</v>
      </c>
      <c r="B13" s="6">
        <v>199252100</v>
      </c>
      <c r="C13" s="6">
        <v>230092838</v>
      </c>
      <c r="D13" s="23">
        <v>235992074</v>
      </c>
      <c r="E13" s="24">
        <v>251386792</v>
      </c>
      <c r="F13" s="6">
        <v>264937109</v>
      </c>
      <c r="G13" s="25">
        <v>264937109</v>
      </c>
      <c r="H13" s="26">
        <v>155696</v>
      </c>
      <c r="I13" s="24">
        <v>265557277</v>
      </c>
      <c r="J13" s="6">
        <v>279108583</v>
      </c>
      <c r="K13" s="25">
        <v>293074423</v>
      </c>
    </row>
    <row r="14" spans="1:11" ht="13.5">
      <c r="A14" s="22" t="s">
        <v>25</v>
      </c>
      <c r="B14" s="6">
        <v>6194969</v>
      </c>
      <c r="C14" s="6">
        <v>3212423</v>
      </c>
      <c r="D14" s="23">
        <v>1818446</v>
      </c>
      <c r="E14" s="24">
        <v>40000</v>
      </c>
      <c r="F14" s="6">
        <v>40000</v>
      </c>
      <c r="G14" s="25">
        <v>40000</v>
      </c>
      <c r="H14" s="26">
        <v>4426</v>
      </c>
      <c r="I14" s="24">
        <v>40000</v>
      </c>
      <c r="J14" s="6">
        <v>40000</v>
      </c>
      <c r="K14" s="25">
        <v>40000</v>
      </c>
    </row>
    <row r="15" spans="1:11" ht="13.5">
      <c r="A15" s="22" t="s">
        <v>26</v>
      </c>
      <c r="B15" s="6">
        <v>488441952</v>
      </c>
      <c r="C15" s="6">
        <v>474010507</v>
      </c>
      <c r="D15" s="23">
        <v>478359093</v>
      </c>
      <c r="E15" s="24">
        <v>547069907</v>
      </c>
      <c r="F15" s="6">
        <v>553533078</v>
      </c>
      <c r="G15" s="25">
        <v>553533078</v>
      </c>
      <c r="H15" s="26">
        <v>462205242</v>
      </c>
      <c r="I15" s="24">
        <v>643219200</v>
      </c>
      <c r="J15" s="6">
        <v>674956425</v>
      </c>
      <c r="K15" s="25">
        <v>734605953</v>
      </c>
    </row>
    <row r="16" spans="1:11" ht="13.5">
      <c r="A16" s="22" t="s">
        <v>21</v>
      </c>
      <c r="B16" s="6">
        <v>55226178</v>
      </c>
      <c r="C16" s="6">
        <v>3765646</v>
      </c>
      <c r="D16" s="23">
        <v>755183</v>
      </c>
      <c r="E16" s="24">
        <v>660400</v>
      </c>
      <c r="F16" s="6">
        <v>1670400</v>
      </c>
      <c r="G16" s="25">
        <v>1670400</v>
      </c>
      <c r="H16" s="26">
        <v>42777910</v>
      </c>
      <c r="I16" s="24">
        <v>1020000</v>
      </c>
      <c r="J16" s="6">
        <v>1020000</v>
      </c>
      <c r="K16" s="25">
        <v>1020000</v>
      </c>
    </row>
    <row r="17" spans="1:11" ht="13.5">
      <c r="A17" s="22" t="s">
        <v>27</v>
      </c>
      <c r="B17" s="6">
        <v>288769532</v>
      </c>
      <c r="C17" s="6">
        <v>453628509</v>
      </c>
      <c r="D17" s="23">
        <v>575065574</v>
      </c>
      <c r="E17" s="24">
        <v>498665791</v>
      </c>
      <c r="F17" s="6">
        <v>533345423</v>
      </c>
      <c r="G17" s="25">
        <v>533345423</v>
      </c>
      <c r="H17" s="26">
        <v>259342724</v>
      </c>
      <c r="I17" s="24">
        <v>603393572</v>
      </c>
      <c r="J17" s="6">
        <v>634388428</v>
      </c>
      <c r="K17" s="25">
        <v>668784478</v>
      </c>
    </row>
    <row r="18" spans="1:11" ht="13.5">
      <c r="A18" s="33" t="s">
        <v>28</v>
      </c>
      <c r="B18" s="34">
        <f>SUM(B11:B17)</f>
        <v>1390388028</v>
      </c>
      <c r="C18" s="35">
        <f aca="true" t="shared" si="1" ref="C18:K18">SUM(C11:C17)</f>
        <v>1601484350</v>
      </c>
      <c r="D18" s="36">
        <f t="shared" si="1"/>
        <v>1743717067</v>
      </c>
      <c r="E18" s="34">
        <f t="shared" si="1"/>
        <v>1818848430</v>
      </c>
      <c r="F18" s="35">
        <f t="shared" si="1"/>
        <v>1898790419</v>
      </c>
      <c r="G18" s="37">
        <f t="shared" si="1"/>
        <v>1898790419</v>
      </c>
      <c r="H18" s="38">
        <f t="shared" si="1"/>
        <v>911683681</v>
      </c>
      <c r="I18" s="34">
        <f t="shared" si="1"/>
        <v>2091965155</v>
      </c>
      <c r="J18" s="35">
        <f t="shared" si="1"/>
        <v>2198889866</v>
      </c>
      <c r="K18" s="37">
        <f t="shared" si="1"/>
        <v>2338410667</v>
      </c>
    </row>
    <row r="19" spans="1:11" ht="13.5">
      <c r="A19" s="33" t="s">
        <v>29</v>
      </c>
      <c r="B19" s="39">
        <f>+B10-B18</f>
        <v>-119793412</v>
      </c>
      <c r="C19" s="40">
        <f aca="true" t="shared" si="2" ref="C19:K19">+C10-C18</f>
        <v>-68746774</v>
      </c>
      <c r="D19" s="41">
        <f t="shared" si="2"/>
        <v>-123728056</v>
      </c>
      <c r="E19" s="39">
        <f t="shared" si="2"/>
        <v>-102951145</v>
      </c>
      <c r="F19" s="40">
        <f t="shared" si="2"/>
        <v>-234315242</v>
      </c>
      <c r="G19" s="42">
        <f t="shared" si="2"/>
        <v>-234315242</v>
      </c>
      <c r="H19" s="43">
        <f t="shared" si="2"/>
        <v>530299682</v>
      </c>
      <c r="I19" s="39">
        <f t="shared" si="2"/>
        <v>-376869909</v>
      </c>
      <c r="J19" s="40">
        <f t="shared" si="2"/>
        <v>-392040835</v>
      </c>
      <c r="K19" s="42">
        <f t="shared" si="2"/>
        <v>-430398536</v>
      </c>
    </row>
    <row r="20" spans="1:11" ht="25.5">
      <c r="A20" s="44" t="s">
        <v>30</v>
      </c>
      <c r="B20" s="45">
        <v>77740981</v>
      </c>
      <c r="C20" s="46">
        <v>89934174</v>
      </c>
      <c r="D20" s="47">
        <v>107592767</v>
      </c>
      <c r="E20" s="45">
        <v>177610000</v>
      </c>
      <c r="F20" s="46">
        <v>157610000</v>
      </c>
      <c r="G20" s="48">
        <v>157610000</v>
      </c>
      <c r="H20" s="49">
        <v>45120618</v>
      </c>
      <c r="I20" s="45">
        <v>106307750</v>
      </c>
      <c r="J20" s="46">
        <v>117120750</v>
      </c>
      <c r="K20" s="48">
        <v>126831700</v>
      </c>
    </row>
    <row r="21" spans="1:11" ht="63.75">
      <c r="A21" s="50" t="s">
        <v>99</v>
      </c>
      <c r="B21" s="51">
        <v>0</v>
      </c>
      <c r="C21" s="52">
        <v>34766645</v>
      </c>
      <c r="D21" s="53">
        <v>573932</v>
      </c>
      <c r="E21" s="51">
        <v>1308000</v>
      </c>
      <c r="F21" s="52">
        <v>1308000</v>
      </c>
      <c r="G21" s="54">
        <v>1308000</v>
      </c>
      <c r="H21" s="55">
        <v>1013000</v>
      </c>
      <c r="I21" s="51">
        <v>1308000</v>
      </c>
      <c r="J21" s="52">
        <v>1308000</v>
      </c>
      <c r="K21" s="54">
        <v>1308000</v>
      </c>
    </row>
    <row r="22" spans="1:11" ht="25.5">
      <c r="A22" s="56" t="s">
        <v>100</v>
      </c>
      <c r="B22" s="57">
        <f>SUM(B19:B21)</f>
        <v>-42052431</v>
      </c>
      <c r="C22" s="58">
        <f aca="true" t="shared" si="3" ref="C22:K22">SUM(C19:C21)</f>
        <v>55954045</v>
      </c>
      <c r="D22" s="59">
        <f t="shared" si="3"/>
        <v>-15561357</v>
      </c>
      <c r="E22" s="57">
        <f t="shared" si="3"/>
        <v>75966855</v>
      </c>
      <c r="F22" s="58">
        <f t="shared" si="3"/>
        <v>-75397242</v>
      </c>
      <c r="G22" s="60">
        <f t="shared" si="3"/>
        <v>-75397242</v>
      </c>
      <c r="H22" s="61">
        <f t="shared" si="3"/>
        <v>576433300</v>
      </c>
      <c r="I22" s="57">
        <f t="shared" si="3"/>
        <v>-269254159</v>
      </c>
      <c r="J22" s="58">
        <f t="shared" si="3"/>
        <v>-273612085</v>
      </c>
      <c r="K22" s="60">
        <f t="shared" si="3"/>
        <v>-302258836</v>
      </c>
    </row>
    <row r="23" spans="1:11" ht="13.5">
      <c r="A23" s="50" t="s">
        <v>31</v>
      </c>
      <c r="B23" s="6">
        <v>0</v>
      </c>
      <c r="C23" s="6">
        <v>9834752</v>
      </c>
      <c r="D23" s="23">
        <v>232772</v>
      </c>
      <c r="E23" s="24">
        <v>1615600</v>
      </c>
      <c r="F23" s="6">
        <v>1615600</v>
      </c>
      <c r="G23" s="25">
        <v>1615600</v>
      </c>
      <c r="H23" s="26">
        <v>99224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-42052431</v>
      </c>
      <c r="C24" s="40">
        <f aca="true" t="shared" si="4" ref="C24:K24">SUM(C22:C23)</f>
        <v>65788797</v>
      </c>
      <c r="D24" s="41">
        <f t="shared" si="4"/>
        <v>-15328585</v>
      </c>
      <c r="E24" s="39">
        <f t="shared" si="4"/>
        <v>77582455</v>
      </c>
      <c r="F24" s="40">
        <f t="shared" si="4"/>
        <v>-73781642</v>
      </c>
      <c r="G24" s="42">
        <f t="shared" si="4"/>
        <v>-73781642</v>
      </c>
      <c r="H24" s="43">
        <f t="shared" si="4"/>
        <v>576532524</v>
      </c>
      <c r="I24" s="39">
        <f t="shared" si="4"/>
        <v>-269254159</v>
      </c>
      <c r="J24" s="40">
        <f t="shared" si="4"/>
        <v>-273612085</v>
      </c>
      <c r="K24" s="42">
        <f t="shared" si="4"/>
        <v>-302258836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214976622</v>
      </c>
      <c r="C27" s="7">
        <v>450624135</v>
      </c>
      <c r="D27" s="69">
        <v>444025709</v>
      </c>
      <c r="E27" s="70">
        <v>42886957</v>
      </c>
      <c r="F27" s="7">
        <v>444025706</v>
      </c>
      <c r="G27" s="71">
        <v>444025706</v>
      </c>
      <c r="H27" s="72">
        <v>-266648014</v>
      </c>
      <c r="I27" s="70">
        <v>164260564</v>
      </c>
      <c r="J27" s="7">
        <v>112657636</v>
      </c>
      <c r="K27" s="71">
        <v>113766694</v>
      </c>
    </row>
    <row r="28" spans="1:11" ht="13.5">
      <c r="A28" s="73" t="s">
        <v>34</v>
      </c>
      <c r="B28" s="6">
        <v>77792537</v>
      </c>
      <c r="C28" s="6">
        <v>16528442</v>
      </c>
      <c r="D28" s="23">
        <v>5853474</v>
      </c>
      <c r="E28" s="24">
        <v>0</v>
      </c>
      <c r="F28" s="6">
        <v>0</v>
      </c>
      <c r="G28" s="25">
        <v>0</v>
      </c>
      <c r="H28" s="26">
        <v>0</v>
      </c>
      <c r="I28" s="24">
        <v>83278941</v>
      </c>
      <c r="J28" s="6">
        <v>104831549</v>
      </c>
      <c r="K28" s="25">
        <v>98984086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137184085</v>
      </c>
      <c r="C31" s="6">
        <v>29003323</v>
      </c>
      <c r="D31" s="23">
        <v>10177193</v>
      </c>
      <c r="E31" s="24">
        <v>21147827</v>
      </c>
      <c r="F31" s="6">
        <v>0</v>
      </c>
      <c r="G31" s="25">
        <v>0</v>
      </c>
      <c r="H31" s="26">
        <v>0</v>
      </c>
      <c r="I31" s="24">
        <v>66020753</v>
      </c>
      <c r="J31" s="6">
        <v>7826087</v>
      </c>
      <c r="K31" s="25">
        <v>14782608</v>
      </c>
    </row>
    <row r="32" spans="1:11" ht="13.5">
      <c r="A32" s="33" t="s">
        <v>37</v>
      </c>
      <c r="B32" s="7">
        <f>SUM(B28:B31)</f>
        <v>214976622</v>
      </c>
      <c r="C32" s="7">
        <f aca="true" t="shared" si="5" ref="C32:K32">SUM(C28:C31)</f>
        <v>45531765</v>
      </c>
      <c r="D32" s="69">
        <f t="shared" si="5"/>
        <v>16030667</v>
      </c>
      <c r="E32" s="70">
        <f t="shared" si="5"/>
        <v>21147827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149299694</v>
      </c>
      <c r="J32" s="7">
        <f t="shared" si="5"/>
        <v>112657636</v>
      </c>
      <c r="K32" s="71">
        <f t="shared" si="5"/>
        <v>113766694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679333883</v>
      </c>
      <c r="C35" s="6">
        <v>1428013808</v>
      </c>
      <c r="D35" s="23">
        <v>1237587928</v>
      </c>
      <c r="E35" s="24">
        <v>1331274996</v>
      </c>
      <c r="F35" s="6">
        <v>1223554790</v>
      </c>
      <c r="G35" s="25">
        <v>1223554790</v>
      </c>
      <c r="H35" s="26">
        <v>114263459</v>
      </c>
      <c r="I35" s="24">
        <v>840891313</v>
      </c>
      <c r="J35" s="6">
        <v>1007382260</v>
      </c>
      <c r="K35" s="25">
        <v>1186729989</v>
      </c>
    </row>
    <row r="36" spans="1:11" ht="13.5">
      <c r="A36" s="22" t="s">
        <v>40</v>
      </c>
      <c r="B36" s="6">
        <v>4181476381</v>
      </c>
      <c r="C36" s="6">
        <v>3677919134</v>
      </c>
      <c r="D36" s="23">
        <v>3590621893</v>
      </c>
      <c r="E36" s="24">
        <v>3947334891</v>
      </c>
      <c r="F36" s="6">
        <v>3590621867</v>
      </c>
      <c r="G36" s="25">
        <v>3590621867</v>
      </c>
      <c r="H36" s="26">
        <v>139478577</v>
      </c>
      <c r="I36" s="24">
        <v>3650862498</v>
      </c>
      <c r="J36" s="6">
        <v>3484411551</v>
      </c>
      <c r="K36" s="25">
        <v>3305103822</v>
      </c>
    </row>
    <row r="37" spans="1:11" ht="13.5">
      <c r="A37" s="22" t="s">
        <v>41</v>
      </c>
      <c r="B37" s="6">
        <v>351880794</v>
      </c>
      <c r="C37" s="6">
        <v>717272200</v>
      </c>
      <c r="D37" s="23">
        <v>635703167</v>
      </c>
      <c r="E37" s="24">
        <v>199104336</v>
      </c>
      <c r="F37" s="6">
        <v>623496693</v>
      </c>
      <c r="G37" s="25">
        <v>623496693</v>
      </c>
      <c r="H37" s="26">
        <v>-321692598</v>
      </c>
      <c r="I37" s="24">
        <v>597230122</v>
      </c>
      <c r="J37" s="6">
        <v>597270122</v>
      </c>
      <c r="K37" s="25">
        <v>597310122</v>
      </c>
    </row>
    <row r="38" spans="1:11" ht="13.5">
      <c r="A38" s="22" t="s">
        <v>42</v>
      </c>
      <c r="B38" s="6">
        <v>210171612</v>
      </c>
      <c r="C38" s="6">
        <v>49628083</v>
      </c>
      <c r="D38" s="23">
        <v>58964907</v>
      </c>
      <c r="E38" s="24">
        <v>56031650</v>
      </c>
      <c r="F38" s="6">
        <v>58029166</v>
      </c>
      <c r="G38" s="25">
        <v>58029166</v>
      </c>
      <c r="H38" s="26">
        <v>1150111</v>
      </c>
      <c r="I38" s="24">
        <v>57068504</v>
      </c>
      <c r="J38" s="6">
        <v>57068504</v>
      </c>
      <c r="K38" s="25">
        <v>57068504</v>
      </c>
    </row>
    <row r="39" spans="1:11" ht="13.5">
      <c r="A39" s="22" t="s">
        <v>43</v>
      </c>
      <c r="B39" s="6">
        <v>4298757858</v>
      </c>
      <c r="C39" s="6">
        <v>4292913366</v>
      </c>
      <c r="D39" s="23">
        <v>4149335857</v>
      </c>
      <c r="E39" s="24">
        <v>4949122675</v>
      </c>
      <c r="F39" s="6">
        <v>4209663640</v>
      </c>
      <c r="G39" s="25">
        <v>4209663640</v>
      </c>
      <c r="H39" s="26">
        <v>-2049594</v>
      </c>
      <c r="I39" s="24">
        <v>4106709373</v>
      </c>
      <c r="J39" s="6">
        <v>4111067299</v>
      </c>
      <c r="K39" s="25">
        <v>4139714050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293866634</v>
      </c>
      <c r="C42" s="6">
        <v>0</v>
      </c>
      <c r="D42" s="23">
        <v>0</v>
      </c>
      <c r="E42" s="24">
        <v>1325282721</v>
      </c>
      <c r="F42" s="6">
        <v>0</v>
      </c>
      <c r="G42" s="25">
        <v>0</v>
      </c>
      <c r="H42" s="26">
        <v>0</v>
      </c>
      <c r="I42" s="24">
        <v>1742901736</v>
      </c>
      <c r="J42" s="6">
        <v>1836328521</v>
      </c>
      <c r="K42" s="25">
        <v>1949016571</v>
      </c>
    </row>
    <row r="43" spans="1:11" ht="13.5">
      <c r="A43" s="22" t="s">
        <v>46</v>
      </c>
      <c r="B43" s="6">
        <v>-340304697</v>
      </c>
      <c r="C43" s="6">
        <v>-51920202</v>
      </c>
      <c r="D43" s="23">
        <v>-5447681</v>
      </c>
      <c r="E43" s="24">
        <v>1923953</v>
      </c>
      <c r="F43" s="6">
        <v>-1923952</v>
      </c>
      <c r="G43" s="25">
        <v>-1923952</v>
      </c>
      <c r="H43" s="26">
        <v>-7316</v>
      </c>
      <c r="I43" s="24">
        <v>-164253248</v>
      </c>
      <c r="J43" s="6">
        <v>-112657636</v>
      </c>
      <c r="K43" s="25">
        <v>-113766694</v>
      </c>
    </row>
    <row r="44" spans="1:11" ht="13.5">
      <c r="A44" s="22" t="s">
        <v>47</v>
      </c>
      <c r="B44" s="6">
        <v>28311917</v>
      </c>
      <c r="C44" s="6">
        <v>606969</v>
      </c>
      <c r="D44" s="23">
        <v>-2118643</v>
      </c>
      <c r="E44" s="24">
        <v>0</v>
      </c>
      <c r="F44" s="6">
        <v>1</v>
      </c>
      <c r="G44" s="25">
        <v>1</v>
      </c>
      <c r="H44" s="26">
        <v>1471318</v>
      </c>
      <c r="I44" s="24">
        <v>-1448509</v>
      </c>
      <c r="J44" s="6">
        <v>0</v>
      </c>
      <c r="K44" s="25">
        <v>0</v>
      </c>
    </row>
    <row r="45" spans="1:11" ht="13.5">
      <c r="A45" s="33" t="s">
        <v>48</v>
      </c>
      <c r="B45" s="7">
        <v>177343673</v>
      </c>
      <c r="C45" s="7">
        <v>300448207</v>
      </c>
      <c r="D45" s="69">
        <v>228569544</v>
      </c>
      <c r="E45" s="70">
        <v>1542337779</v>
      </c>
      <c r="F45" s="7">
        <v>234211912</v>
      </c>
      <c r="G45" s="71">
        <v>234211912</v>
      </c>
      <c r="H45" s="72">
        <v>278258</v>
      </c>
      <c r="I45" s="70">
        <v>1597226781</v>
      </c>
      <c r="J45" s="7">
        <v>1906334763</v>
      </c>
      <c r="K45" s="71">
        <v>2253383975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225237122</v>
      </c>
      <c r="C48" s="6">
        <v>403797415</v>
      </c>
      <c r="D48" s="23">
        <v>220425836</v>
      </c>
      <c r="E48" s="24">
        <v>193171244</v>
      </c>
      <c r="F48" s="6">
        <v>220425831</v>
      </c>
      <c r="G48" s="25">
        <v>220425831</v>
      </c>
      <c r="H48" s="26">
        <v>-101523575</v>
      </c>
      <c r="I48" s="24">
        <v>240025216</v>
      </c>
      <c r="J48" s="6">
        <v>475575436</v>
      </c>
      <c r="K48" s="25">
        <v>713904780</v>
      </c>
    </row>
    <row r="49" spans="1:11" ht="13.5">
      <c r="A49" s="22" t="s">
        <v>51</v>
      </c>
      <c r="B49" s="6">
        <f>+B75</f>
        <v>-46542524.19194603</v>
      </c>
      <c r="C49" s="6">
        <f aca="true" t="shared" si="6" ref="C49:K49">+C75</f>
        <v>930910835</v>
      </c>
      <c r="D49" s="23">
        <f t="shared" si="6"/>
        <v>821824996</v>
      </c>
      <c r="E49" s="24">
        <f t="shared" si="6"/>
        <v>-371874976.66690874</v>
      </c>
      <c r="F49" s="6">
        <f t="shared" si="6"/>
        <v>614501184</v>
      </c>
      <c r="G49" s="25">
        <f t="shared" si="6"/>
        <v>614501184</v>
      </c>
      <c r="H49" s="26">
        <f t="shared" si="6"/>
        <v>-105221280</v>
      </c>
      <c r="I49" s="24">
        <f t="shared" si="6"/>
        <v>151169186.39528</v>
      </c>
      <c r="J49" s="6">
        <f t="shared" si="6"/>
        <v>222707119.46032035</v>
      </c>
      <c r="K49" s="25">
        <f t="shared" si="6"/>
        <v>272059237.27186644</v>
      </c>
    </row>
    <row r="50" spans="1:11" ht="13.5">
      <c r="A50" s="33" t="s">
        <v>52</v>
      </c>
      <c r="B50" s="7">
        <f>+B48-B49</f>
        <v>271779646.191946</v>
      </c>
      <c r="C50" s="7">
        <f aca="true" t="shared" si="7" ref="C50:K50">+C48-C49</f>
        <v>-527113420</v>
      </c>
      <c r="D50" s="69">
        <f t="shared" si="7"/>
        <v>-601399160</v>
      </c>
      <c r="E50" s="70">
        <f t="shared" si="7"/>
        <v>565046220.6669087</v>
      </c>
      <c r="F50" s="7">
        <f t="shared" si="7"/>
        <v>-394075353</v>
      </c>
      <c r="G50" s="71">
        <f t="shared" si="7"/>
        <v>-394075353</v>
      </c>
      <c r="H50" s="72">
        <f t="shared" si="7"/>
        <v>3697705</v>
      </c>
      <c r="I50" s="70">
        <f t="shared" si="7"/>
        <v>88856029.60472</v>
      </c>
      <c r="J50" s="7">
        <f t="shared" si="7"/>
        <v>252868316.53967965</v>
      </c>
      <c r="K50" s="71">
        <f t="shared" si="7"/>
        <v>441845542.72813356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4133582933</v>
      </c>
      <c r="C53" s="6">
        <v>3625998932</v>
      </c>
      <c r="D53" s="23">
        <v>3533254010</v>
      </c>
      <c r="E53" s="24">
        <v>3891890961</v>
      </c>
      <c r="F53" s="6">
        <v>3533253985</v>
      </c>
      <c r="G53" s="25">
        <v>3533253985</v>
      </c>
      <c r="H53" s="26">
        <v>139485893</v>
      </c>
      <c r="I53" s="24">
        <v>3429328344</v>
      </c>
      <c r="J53" s="6">
        <v>3150219761</v>
      </c>
      <c r="K53" s="25">
        <v>2857145338</v>
      </c>
    </row>
    <row r="54" spans="1:11" ht="13.5">
      <c r="A54" s="22" t="s">
        <v>55</v>
      </c>
      <c r="B54" s="6">
        <v>199252100</v>
      </c>
      <c r="C54" s="6">
        <v>0</v>
      </c>
      <c r="D54" s="23">
        <v>235992074</v>
      </c>
      <c r="E54" s="24">
        <v>251386792</v>
      </c>
      <c r="F54" s="6">
        <v>264937109</v>
      </c>
      <c r="G54" s="25">
        <v>264937109</v>
      </c>
      <c r="H54" s="26">
        <v>155696</v>
      </c>
      <c r="I54" s="24">
        <v>265557277</v>
      </c>
      <c r="J54" s="6">
        <v>279108583</v>
      </c>
      <c r="K54" s="25">
        <v>293074423</v>
      </c>
    </row>
    <row r="55" spans="1:11" ht="13.5">
      <c r="A55" s="22" t="s">
        <v>56</v>
      </c>
      <c r="B55" s="6">
        <v>0</v>
      </c>
      <c r="C55" s="6">
        <v>424668144</v>
      </c>
      <c r="D55" s="23">
        <v>6666269</v>
      </c>
      <c r="E55" s="24">
        <v>42886957</v>
      </c>
      <c r="F55" s="6">
        <v>13447915</v>
      </c>
      <c r="G55" s="25">
        <v>13447915</v>
      </c>
      <c r="H55" s="26">
        <v>61870846</v>
      </c>
      <c r="I55" s="24">
        <v>33499999</v>
      </c>
      <c r="J55" s="6">
        <v>30434782</v>
      </c>
      <c r="K55" s="25">
        <v>21739130</v>
      </c>
    </row>
    <row r="56" spans="1:11" ht="13.5">
      <c r="A56" s="22" t="s">
        <v>57</v>
      </c>
      <c r="B56" s="6">
        <v>74789710</v>
      </c>
      <c r="C56" s="6">
        <v>870710</v>
      </c>
      <c r="D56" s="23">
        <v>218766</v>
      </c>
      <c r="E56" s="24">
        <v>840400</v>
      </c>
      <c r="F56" s="6">
        <v>640400</v>
      </c>
      <c r="G56" s="25">
        <v>640400</v>
      </c>
      <c r="H56" s="26">
        <v>485561</v>
      </c>
      <c r="I56" s="24">
        <v>500000</v>
      </c>
      <c r="J56" s="6">
        <v>525000</v>
      </c>
      <c r="K56" s="25">
        <v>551250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47000000</v>
      </c>
      <c r="C59" s="6">
        <v>51000000</v>
      </c>
      <c r="D59" s="23">
        <v>56000000</v>
      </c>
      <c r="E59" s="24">
        <v>59000000</v>
      </c>
      <c r="F59" s="6">
        <v>59000000</v>
      </c>
      <c r="G59" s="25">
        <v>59000000</v>
      </c>
      <c r="H59" s="26">
        <v>59000000</v>
      </c>
      <c r="I59" s="24">
        <v>65000000</v>
      </c>
      <c r="J59" s="6">
        <v>69500000</v>
      </c>
      <c r="K59" s="25">
        <v>73700000</v>
      </c>
    </row>
    <row r="60" spans="1:11" ht="13.5">
      <c r="A60" s="90" t="s">
        <v>60</v>
      </c>
      <c r="B60" s="6">
        <v>27000000</v>
      </c>
      <c r="C60" s="6">
        <v>27000000</v>
      </c>
      <c r="D60" s="23">
        <v>27000000</v>
      </c>
      <c r="E60" s="24">
        <v>28200000</v>
      </c>
      <c r="F60" s="6">
        <v>28200000</v>
      </c>
      <c r="G60" s="25">
        <v>28200000</v>
      </c>
      <c r="H60" s="26">
        <v>28200000</v>
      </c>
      <c r="I60" s="24">
        <v>29000000</v>
      </c>
      <c r="J60" s="6">
        <v>29400000</v>
      </c>
      <c r="K60" s="25">
        <v>29800000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420</v>
      </c>
      <c r="C62" s="98">
        <v>438</v>
      </c>
      <c r="D62" s="99">
        <v>438</v>
      </c>
      <c r="E62" s="97">
        <v>457</v>
      </c>
      <c r="F62" s="98">
        <v>457</v>
      </c>
      <c r="G62" s="99">
        <v>457</v>
      </c>
      <c r="H62" s="100">
        <v>457</v>
      </c>
      <c r="I62" s="97">
        <v>457</v>
      </c>
      <c r="J62" s="98">
        <v>457</v>
      </c>
      <c r="K62" s="99">
        <v>457</v>
      </c>
    </row>
    <row r="63" spans="1:11" ht="13.5">
      <c r="A63" s="96" t="s">
        <v>63</v>
      </c>
      <c r="B63" s="97">
        <v>434</v>
      </c>
      <c r="C63" s="98">
        <v>434</v>
      </c>
      <c r="D63" s="99">
        <v>434</v>
      </c>
      <c r="E63" s="97">
        <v>434</v>
      </c>
      <c r="F63" s="98">
        <v>434</v>
      </c>
      <c r="G63" s="99">
        <v>434</v>
      </c>
      <c r="H63" s="100">
        <v>434</v>
      </c>
      <c r="I63" s="97">
        <v>434</v>
      </c>
      <c r="J63" s="98">
        <v>434</v>
      </c>
      <c r="K63" s="99">
        <v>434</v>
      </c>
    </row>
    <row r="64" spans="1:11" ht="13.5">
      <c r="A64" s="96" t="s">
        <v>64</v>
      </c>
      <c r="B64" s="97">
        <v>1320</v>
      </c>
      <c r="C64" s="98">
        <v>1320</v>
      </c>
      <c r="D64" s="99">
        <v>1320</v>
      </c>
      <c r="E64" s="97">
        <v>1320</v>
      </c>
      <c r="F64" s="98">
        <v>1320</v>
      </c>
      <c r="G64" s="99">
        <v>1320</v>
      </c>
      <c r="H64" s="100">
        <v>1320</v>
      </c>
      <c r="I64" s="97">
        <v>1320</v>
      </c>
      <c r="J64" s="98">
        <v>1320</v>
      </c>
      <c r="K64" s="99">
        <v>1320</v>
      </c>
    </row>
    <row r="65" spans="1:11" ht="13.5">
      <c r="A65" s="96" t="s">
        <v>65</v>
      </c>
      <c r="B65" s="97">
        <v>1218</v>
      </c>
      <c r="C65" s="98">
        <v>1218</v>
      </c>
      <c r="D65" s="99">
        <v>1218</v>
      </c>
      <c r="E65" s="97">
        <v>1218</v>
      </c>
      <c r="F65" s="98">
        <v>1218</v>
      </c>
      <c r="G65" s="99">
        <v>1218</v>
      </c>
      <c r="H65" s="100">
        <v>1218</v>
      </c>
      <c r="I65" s="97">
        <v>1218</v>
      </c>
      <c r="J65" s="98">
        <v>1218</v>
      </c>
      <c r="K65" s="99">
        <v>1218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0.9866941528955288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0.9268998261532054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1.2879033954159333</v>
      </c>
      <c r="J70" s="5">
        <f t="shared" si="8"/>
        <v>1.3013689168582188</v>
      </c>
      <c r="K70" s="5">
        <f t="shared" si="8"/>
        <v>1.3157077759999432</v>
      </c>
    </row>
    <row r="71" spans="1:11" ht="12.75" hidden="1">
      <c r="A71" s="2" t="s">
        <v>103</v>
      </c>
      <c r="B71" s="2">
        <f>+B83</f>
        <v>1049683641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1325282721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1740639736</v>
      </c>
      <c r="J71" s="2">
        <f t="shared" si="9"/>
        <v>1836328521</v>
      </c>
      <c r="K71" s="2">
        <f t="shared" si="9"/>
        <v>1949016571</v>
      </c>
    </row>
    <row r="72" spans="1:11" ht="12.75" hidden="1">
      <c r="A72" s="2" t="s">
        <v>104</v>
      </c>
      <c r="B72" s="2">
        <f>+B77</f>
        <v>1063838919</v>
      </c>
      <c r="C72" s="2">
        <f aca="true" t="shared" si="10" ref="C72:K72">+C77</f>
        <v>1325462362</v>
      </c>
      <c r="D72" s="2">
        <f t="shared" si="10"/>
        <v>812165807</v>
      </c>
      <c r="E72" s="2">
        <f t="shared" si="10"/>
        <v>1429801456</v>
      </c>
      <c r="F72" s="2">
        <f t="shared" si="10"/>
        <v>1378381348</v>
      </c>
      <c r="G72" s="2">
        <f t="shared" si="10"/>
        <v>1378381348</v>
      </c>
      <c r="H72" s="2">
        <f t="shared" si="10"/>
        <v>1166713426</v>
      </c>
      <c r="I72" s="2">
        <f t="shared" si="10"/>
        <v>1351529736</v>
      </c>
      <c r="J72" s="2">
        <f t="shared" si="10"/>
        <v>1411074521</v>
      </c>
      <c r="K72" s="2">
        <f t="shared" si="10"/>
        <v>1481344571</v>
      </c>
    </row>
    <row r="73" spans="1:11" ht="12.75" hidden="1">
      <c r="A73" s="2" t="s">
        <v>105</v>
      </c>
      <c r="B73" s="2">
        <f>+B74</f>
        <v>449629014</v>
      </c>
      <c r="C73" s="2">
        <f aca="true" t="shared" si="11" ref="C73:K73">+(C78+C80+C81+C82)-(B78+B80+B81+B82)</f>
        <v>569177452</v>
      </c>
      <c r="D73" s="2">
        <f t="shared" si="11"/>
        <v>-14650553</v>
      </c>
      <c r="E73" s="2">
        <f t="shared" si="11"/>
        <v>118812070</v>
      </c>
      <c r="F73" s="2">
        <f>+(F78+F80+F81+F82)-(D78+D80+D81+D82)</f>
        <v>-11983537</v>
      </c>
      <c r="G73" s="2">
        <f>+(G78+G80+G81+G82)-(D78+D80+D81+D82)</f>
        <v>-11983537</v>
      </c>
      <c r="H73" s="2">
        <f>+(H78+H80+H81+H82)-(D78+D80+D81+D82)</f>
        <v>-722329580</v>
      </c>
      <c r="I73" s="2">
        <f>+(I78+I80+I81+I82)-(E78+E80+E81+E82)</f>
        <v>-524643127</v>
      </c>
      <c r="J73" s="2">
        <f t="shared" si="11"/>
        <v>-46798273</v>
      </c>
      <c r="K73" s="2">
        <f t="shared" si="11"/>
        <v>-34172040</v>
      </c>
    </row>
    <row r="74" spans="1:11" ht="12.75" hidden="1">
      <c r="A74" s="2" t="s">
        <v>106</v>
      </c>
      <c r="B74" s="2">
        <f>+TREND(C74:E74)</f>
        <v>449629014</v>
      </c>
      <c r="C74" s="2">
        <f>+C73</f>
        <v>569177452</v>
      </c>
      <c r="D74" s="2">
        <f aca="true" t="shared" si="12" ref="D74:K74">+D73</f>
        <v>-14650553</v>
      </c>
      <c r="E74" s="2">
        <f t="shared" si="12"/>
        <v>118812070</v>
      </c>
      <c r="F74" s="2">
        <f t="shared" si="12"/>
        <v>-11983537</v>
      </c>
      <c r="G74" s="2">
        <f t="shared" si="12"/>
        <v>-11983537</v>
      </c>
      <c r="H74" s="2">
        <f t="shared" si="12"/>
        <v>-722329580</v>
      </c>
      <c r="I74" s="2">
        <f t="shared" si="12"/>
        <v>-524643127</v>
      </c>
      <c r="J74" s="2">
        <f t="shared" si="12"/>
        <v>-46798273</v>
      </c>
      <c r="K74" s="2">
        <f t="shared" si="12"/>
        <v>-34172040</v>
      </c>
    </row>
    <row r="75" spans="1:11" ht="12.75" hidden="1">
      <c r="A75" s="2" t="s">
        <v>107</v>
      </c>
      <c r="B75" s="2">
        <f>+B84-(((B80+B81+B78)*B70)-B79)</f>
        <v>-46542524.19194603</v>
      </c>
      <c r="C75" s="2">
        <f aca="true" t="shared" si="13" ref="C75:K75">+C84-(((C80+C81+C78)*C70)-C79)</f>
        <v>930910835</v>
      </c>
      <c r="D75" s="2">
        <f t="shared" si="13"/>
        <v>821824996</v>
      </c>
      <c r="E75" s="2">
        <f t="shared" si="13"/>
        <v>-371874976.66690874</v>
      </c>
      <c r="F75" s="2">
        <f t="shared" si="13"/>
        <v>614501184</v>
      </c>
      <c r="G75" s="2">
        <f t="shared" si="13"/>
        <v>614501184</v>
      </c>
      <c r="H75" s="2">
        <f t="shared" si="13"/>
        <v>-105221280</v>
      </c>
      <c r="I75" s="2">
        <f t="shared" si="13"/>
        <v>151169186.39528</v>
      </c>
      <c r="J75" s="2">
        <f t="shared" si="13"/>
        <v>222707119.46032035</v>
      </c>
      <c r="K75" s="2">
        <f t="shared" si="13"/>
        <v>272059237.27186644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1063838919</v>
      </c>
      <c r="C77" s="3">
        <v>1325462362</v>
      </c>
      <c r="D77" s="3">
        <v>812165807</v>
      </c>
      <c r="E77" s="3">
        <v>1429801456</v>
      </c>
      <c r="F77" s="3">
        <v>1378381348</v>
      </c>
      <c r="G77" s="3">
        <v>1378381348</v>
      </c>
      <c r="H77" s="3">
        <v>1166713426</v>
      </c>
      <c r="I77" s="3">
        <v>1351529736</v>
      </c>
      <c r="J77" s="3">
        <v>1411074521</v>
      </c>
      <c r="K77" s="3">
        <v>1481344571</v>
      </c>
    </row>
    <row r="78" spans="1:11" ht="12.75" hidden="1">
      <c r="A78" s="1" t="s">
        <v>67</v>
      </c>
      <c r="B78" s="3">
        <v>0</v>
      </c>
      <c r="C78" s="3">
        <v>-105190</v>
      </c>
      <c r="D78" s="3">
        <v>86545</v>
      </c>
      <c r="E78" s="3">
        <v>-98095</v>
      </c>
      <c r="F78" s="3">
        <v>86544</v>
      </c>
      <c r="G78" s="3">
        <v>86544</v>
      </c>
      <c r="H78" s="3">
        <v>-7316</v>
      </c>
      <c r="I78" s="3">
        <v>79228</v>
      </c>
      <c r="J78" s="3">
        <v>79228</v>
      </c>
      <c r="K78" s="3">
        <v>79228</v>
      </c>
    </row>
    <row r="79" spans="1:11" ht="12.75" hidden="1">
      <c r="A79" s="1" t="s">
        <v>68</v>
      </c>
      <c r="B79" s="3">
        <v>315076422</v>
      </c>
      <c r="C79" s="3">
        <v>705625933</v>
      </c>
      <c r="D79" s="3">
        <v>613565481</v>
      </c>
      <c r="E79" s="3">
        <v>194923608</v>
      </c>
      <c r="F79" s="3">
        <v>614501184</v>
      </c>
      <c r="G79" s="3">
        <v>614501184</v>
      </c>
      <c r="H79" s="3">
        <v>-320221280</v>
      </c>
      <c r="I79" s="3">
        <v>590100838</v>
      </c>
      <c r="J79" s="3">
        <v>590100838</v>
      </c>
      <c r="K79" s="3">
        <v>590100838</v>
      </c>
    </row>
    <row r="80" spans="1:11" ht="12.75" hidden="1">
      <c r="A80" s="1" t="s">
        <v>69</v>
      </c>
      <c r="B80" s="3">
        <v>204701791</v>
      </c>
      <c r="C80" s="3">
        <v>826932224</v>
      </c>
      <c r="D80" s="3">
        <v>950319717</v>
      </c>
      <c r="E80" s="3">
        <v>684127314</v>
      </c>
      <c r="F80" s="3">
        <v>939939353</v>
      </c>
      <c r="G80" s="3">
        <v>939939353</v>
      </c>
      <c r="H80" s="3">
        <v>328048308</v>
      </c>
      <c r="I80" s="3">
        <v>980303058</v>
      </c>
      <c r="J80" s="3">
        <v>1253915143</v>
      </c>
      <c r="K80" s="3">
        <v>1556173979</v>
      </c>
    </row>
    <row r="81" spans="1:11" ht="12.75" hidden="1">
      <c r="A81" s="1" t="s">
        <v>70</v>
      </c>
      <c r="B81" s="3">
        <v>161793688</v>
      </c>
      <c r="C81" s="3">
        <v>108845897</v>
      </c>
      <c r="D81" s="3">
        <v>-29383884</v>
      </c>
      <c r="E81" s="3">
        <v>-72529930</v>
      </c>
      <c r="F81" s="3">
        <v>-30987056</v>
      </c>
      <c r="G81" s="3">
        <v>-30987056</v>
      </c>
      <c r="H81" s="3">
        <v>-129348194</v>
      </c>
      <c r="I81" s="3">
        <v>-465190965</v>
      </c>
      <c r="J81" s="3">
        <v>-785601323</v>
      </c>
      <c r="K81" s="3">
        <v>-1122032199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428335159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1049683641</v>
      </c>
      <c r="C83" s="3">
        <v>0</v>
      </c>
      <c r="D83" s="3">
        <v>0</v>
      </c>
      <c r="E83" s="3">
        <v>1325282721</v>
      </c>
      <c r="F83" s="3">
        <v>0</v>
      </c>
      <c r="G83" s="3">
        <v>0</v>
      </c>
      <c r="H83" s="3">
        <v>0</v>
      </c>
      <c r="I83" s="3">
        <v>1740639736</v>
      </c>
      <c r="J83" s="3">
        <v>1836328521</v>
      </c>
      <c r="K83" s="3">
        <v>1949016571</v>
      </c>
    </row>
    <row r="84" spans="1:11" ht="12.75" hidden="1">
      <c r="A84" s="1" t="s">
        <v>73</v>
      </c>
      <c r="B84" s="3">
        <v>0</v>
      </c>
      <c r="C84" s="3">
        <v>225284902</v>
      </c>
      <c r="D84" s="3">
        <v>208259515</v>
      </c>
      <c r="E84" s="3">
        <v>0</v>
      </c>
      <c r="F84" s="3">
        <v>0</v>
      </c>
      <c r="G84" s="3">
        <v>0</v>
      </c>
      <c r="H84" s="3">
        <v>215000000</v>
      </c>
      <c r="I84" s="3">
        <v>224585000</v>
      </c>
      <c r="J84" s="3">
        <v>242158435</v>
      </c>
      <c r="K84" s="3">
        <v>253266356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2331126</v>
      </c>
      <c r="C7" s="6">
        <v>2771556</v>
      </c>
      <c r="D7" s="23">
        <v>3595948</v>
      </c>
      <c r="E7" s="24">
        <v>2950000</v>
      </c>
      <c r="F7" s="6">
        <v>4845000</v>
      </c>
      <c r="G7" s="25">
        <v>4845000</v>
      </c>
      <c r="H7" s="26">
        <v>5161372</v>
      </c>
      <c r="I7" s="24">
        <v>5200000</v>
      </c>
      <c r="J7" s="6">
        <v>5439200</v>
      </c>
      <c r="K7" s="25">
        <v>5689403</v>
      </c>
    </row>
    <row r="8" spans="1:11" ht="13.5">
      <c r="A8" s="22" t="s">
        <v>21</v>
      </c>
      <c r="B8" s="6">
        <v>174536135</v>
      </c>
      <c r="C8" s="6">
        <v>26330121</v>
      </c>
      <c r="D8" s="23">
        <v>24357200</v>
      </c>
      <c r="E8" s="24">
        <v>31196400</v>
      </c>
      <c r="F8" s="6">
        <v>33105400</v>
      </c>
      <c r="G8" s="25">
        <v>33105400</v>
      </c>
      <c r="H8" s="26">
        <v>30528873</v>
      </c>
      <c r="I8" s="24">
        <v>34882000</v>
      </c>
      <c r="J8" s="6">
        <v>35305000</v>
      </c>
      <c r="K8" s="25">
        <v>37169000</v>
      </c>
    </row>
    <row r="9" spans="1:11" ht="13.5">
      <c r="A9" s="22" t="s">
        <v>22</v>
      </c>
      <c r="B9" s="6">
        <v>1612018</v>
      </c>
      <c r="C9" s="6">
        <v>154503194</v>
      </c>
      <c r="D9" s="23">
        <v>158932745</v>
      </c>
      <c r="E9" s="24">
        <v>163337000</v>
      </c>
      <c r="F9" s="6">
        <v>164805352</v>
      </c>
      <c r="G9" s="25">
        <v>164805352</v>
      </c>
      <c r="H9" s="26">
        <v>164970866</v>
      </c>
      <c r="I9" s="24">
        <v>168871000</v>
      </c>
      <c r="J9" s="6">
        <v>172904340</v>
      </c>
      <c r="K9" s="25">
        <v>177098351</v>
      </c>
    </row>
    <row r="10" spans="1:11" ht="25.5">
      <c r="A10" s="27" t="s">
        <v>97</v>
      </c>
      <c r="B10" s="28">
        <f>SUM(B5:B9)</f>
        <v>178479279</v>
      </c>
      <c r="C10" s="29">
        <f aca="true" t="shared" si="0" ref="C10:K10">SUM(C5:C9)</f>
        <v>183604871</v>
      </c>
      <c r="D10" s="30">
        <f t="shared" si="0"/>
        <v>186885893</v>
      </c>
      <c r="E10" s="28">
        <f t="shared" si="0"/>
        <v>197483400</v>
      </c>
      <c r="F10" s="29">
        <f t="shared" si="0"/>
        <v>202755752</v>
      </c>
      <c r="G10" s="31">
        <f t="shared" si="0"/>
        <v>202755752</v>
      </c>
      <c r="H10" s="32">
        <f t="shared" si="0"/>
        <v>200661111</v>
      </c>
      <c r="I10" s="28">
        <f t="shared" si="0"/>
        <v>208953000</v>
      </c>
      <c r="J10" s="29">
        <f t="shared" si="0"/>
        <v>213648540</v>
      </c>
      <c r="K10" s="31">
        <f t="shared" si="0"/>
        <v>219956754</v>
      </c>
    </row>
    <row r="11" spans="1:11" ht="13.5">
      <c r="A11" s="22" t="s">
        <v>23</v>
      </c>
      <c r="B11" s="6">
        <v>83018025</v>
      </c>
      <c r="C11" s="6">
        <v>86772015</v>
      </c>
      <c r="D11" s="23">
        <v>88929353</v>
      </c>
      <c r="E11" s="24">
        <v>107119966</v>
      </c>
      <c r="F11" s="6">
        <v>106652681</v>
      </c>
      <c r="G11" s="25">
        <v>106652681</v>
      </c>
      <c r="H11" s="26">
        <v>93405767</v>
      </c>
      <c r="I11" s="24">
        <v>112878907</v>
      </c>
      <c r="J11" s="6">
        <v>117887279</v>
      </c>
      <c r="K11" s="25">
        <v>123310099</v>
      </c>
    </row>
    <row r="12" spans="1:11" ht="13.5">
      <c r="A12" s="22" t="s">
        <v>24</v>
      </c>
      <c r="B12" s="6">
        <v>8597537</v>
      </c>
      <c r="C12" s="6">
        <v>9660667</v>
      </c>
      <c r="D12" s="23">
        <v>9850182</v>
      </c>
      <c r="E12" s="24">
        <v>11841911</v>
      </c>
      <c r="F12" s="6">
        <v>11960911</v>
      </c>
      <c r="G12" s="25">
        <v>11960911</v>
      </c>
      <c r="H12" s="26">
        <v>10257213</v>
      </c>
      <c r="I12" s="24">
        <v>13190316</v>
      </c>
      <c r="J12" s="6">
        <v>13797071</v>
      </c>
      <c r="K12" s="25">
        <v>14431734</v>
      </c>
    </row>
    <row r="13" spans="1:11" ht="13.5">
      <c r="A13" s="22" t="s">
        <v>98</v>
      </c>
      <c r="B13" s="6">
        <v>7219081</v>
      </c>
      <c r="C13" s="6">
        <v>8907712</v>
      </c>
      <c r="D13" s="23">
        <v>7760116</v>
      </c>
      <c r="E13" s="24">
        <v>5439949</v>
      </c>
      <c r="F13" s="6">
        <v>5439949</v>
      </c>
      <c r="G13" s="25">
        <v>5439949</v>
      </c>
      <c r="H13" s="26">
        <v>6619105</v>
      </c>
      <c r="I13" s="24">
        <v>5493933</v>
      </c>
      <c r="J13" s="6">
        <v>5737686</v>
      </c>
      <c r="K13" s="25">
        <v>5992647</v>
      </c>
    </row>
    <row r="14" spans="1:11" ht="13.5">
      <c r="A14" s="22" t="s">
        <v>25</v>
      </c>
      <c r="B14" s="6">
        <v>421302</v>
      </c>
      <c r="C14" s="6">
        <v>284613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751367</v>
      </c>
      <c r="C15" s="6">
        <v>2266484</v>
      </c>
      <c r="D15" s="23">
        <v>2675616</v>
      </c>
      <c r="E15" s="24">
        <v>3539000</v>
      </c>
      <c r="F15" s="6">
        <v>3674000</v>
      </c>
      <c r="G15" s="25">
        <v>3674000</v>
      </c>
      <c r="H15" s="26">
        <v>3263091</v>
      </c>
      <c r="I15" s="24">
        <v>5118500</v>
      </c>
      <c r="J15" s="6">
        <v>3784951</v>
      </c>
      <c r="K15" s="25">
        <v>3868771</v>
      </c>
    </row>
    <row r="16" spans="1:11" ht="13.5">
      <c r="A16" s="22" t="s">
        <v>21</v>
      </c>
      <c r="B16" s="6">
        <v>5553058</v>
      </c>
      <c r="C16" s="6">
        <v>6647369</v>
      </c>
      <c r="D16" s="23">
        <v>4333451</v>
      </c>
      <c r="E16" s="24">
        <v>5949000</v>
      </c>
      <c r="F16" s="6">
        <v>9144000</v>
      </c>
      <c r="G16" s="25">
        <v>9144000</v>
      </c>
      <c r="H16" s="26">
        <v>6935178</v>
      </c>
      <c r="I16" s="24">
        <v>7691000</v>
      </c>
      <c r="J16" s="6">
        <v>6069000</v>
      </c>
      <c r="K16" s="25">
        <v>6141175</v>
      </c>
    </row>
    <row r="17" spans="1:11" ht="13.5">
      <c r="A17" s="22" t="s">
        <v>27</v>
      </c>
      <c r="B17" s="6">
        <v>68402881</v>
      </c>
      <c r="C17" s="6">
        <v>71516409</v>
      </c>
      <c r="D17" s="23">
        <v>56077523</v>
      </c>
      <c r="E17" s="24">
        <v>62842092</v>
      </c>
      <c r="F17" s="6">
        <v>61700096</v>
      </c>
      <c r="G17" s="25">
        <v>61700096</v>
      </c>
      <c r="H17" s="26">
        <v>43117963</v>
      </c>
      <c r="I17" s="24">
        <v>67335150</v>
      </c>
      <c r="J17" s="6">
        <v>65199448</v>
      </c>
      <c r="K17" s="25">
        <v>65032609</v>
      </c>
    </row>
    <row r="18" spans="1:11" ht="13.5">
      <c r="A18" s="33" t="s">
        <v>28</v>
      </c>
      <c r="B18" s="34">
        <f>SUM(B11:B17)</f>
        <v>173963251</v>
      </c>
      <c r="C18" s="35">
        <f aca="true" t="shared" si="1" ref="C18:K18">SUM(C11:C17)</f>
        <v>186055269</v>
      </c>
      <c r="D18" s="36">
        <f t="shared" si="1"/>
        <v>169626241</v>
      </c>
      <c r="E18" s="34">
        <f t="shared" si="1"/>
        <v>196731918</v>
      </c>
      <c r="F18" s="35">
        <f t="shared" si="1"/>
        <v>198571637</v>
      </c>
      <c r="G18" s="37">
        <f t="shared" si="1"/>
        <v>198571637</v>
      </c>
      <c r="H18" s="38">
        <f t="shared" si="1"/>
        <v>163598317</v>
      </c>
      <c r="I18" s="34">
        <f t="shared" si="1"/>
        <v>211707806</v>
      </c>
      <c r="J18" s="35">
        <f t="shared" si="1"/>
        <v>212475435</v>
      </c>
      <c r="K18" s="37">
        <f t="shared" si="1"/>
        <v>218777035</v>
      </c>
    </row>
    <row r="19" spans="1:11" ht="13.5">
      <c r="A19" s="33" t="s">
        <v>29</v>
      </c>
      <c r="B19" s="39">
        <f>+B10-B18</f>
        <v>4516028</v>
      </c>
      <c r="C19" s="40">
        <f aca="true" t="shared" si="2" ref="C19:K19">+C10-C18</f>
        <v>-2450398</v>
      </c>
      <c r="D19" s="41">
        <f t="shared" si="2"/>
        <v>17259652</v>
      </c>
      <c r="E19" s="39">
        <f t="shared" si="2"/>
        <v>751482</v>
      </c>
      <c r="F19" s="40">
        <f t="shared" si="2"/>
        <v>4184115</v>
      </c>
      <c r="G19" s="42">
        <f t="shared" si="2"/>
        <v>4184115</v>
      </c>
      <c r="H19" s="43">
        <f t="shared" si="2"/>
        <v>37062794</v>
      </c>
      <c r="I19" s="39">
        <f t="shared" si="2"/>
        <v>-2754806</v>
      </c>
      <c r="J19" s="40">
        <f t="shared" si="2"/>
        <v>1173105</v>
      </c>
      <c r="K19" s="42">
        <f t="shared" si="2"/>
        <v>1179719</v>
      </c>
    </row>
    <row r="20" spans="1:11" ht="25.5">
      <c r="A20" s="44" t="s">
        <v>30</v>
      </c>
      <c r="B20" s="45">
        <v>0</v>
      </c>
      <c r="C20" s="46">
        <v>0</v>
      </c>
      <c r="D20" s="47">
        <v>2348369</v>
      </c>
      <c r="E20" s="45">
        <v>2606000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4516028</v>
      </c>
      <c r="C22" s="58">
        <f aca="true" t="shared" si="3" ref="C22:K22">SUM(C19:C21)</f>
        <v>-2450398</v>
      </c>
      <c r="D22" s="59">
        <f t="shared" si="3"/>
        <v>19608021</v>
      </c>
      <c r="E22" s="57">
        <f t="shared" si="3"/>
        <v>3357482</v>
      </c>
      <c r="F22" s="58">
        <f t="shared" si="3"/>
        <v>4184115</v>
      </c>
      <c r="G22" s="60">
        <f t="shared" si="3"/>
        <v>4184115</v>
      </c>
      <c r="H22" s="61">
        <f t="shared" si="3"/>
        <v>37062794</v>
      </c>
      <c r="I22" s="57">
        <f t="shared" si="3"/>
        <v>-2754806</v>
      </c>
      <c r="J22" s="58">
        <f t="shared" si="3"/>
        <v>1173105</v>
      </c>
      <c r="K22" s="60">
        <f t="shared" si="3"/>
        <v>1179719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4516028</v>
      </c>
      <c r="C24" s="40">
        <f aca="true" t="shared" si="4" ref="C24:K24">SUM(C22:C23)</f>
        <v>-2450398</v>
      </c>
      <c r="D24" s="41">
        <f t="shared" si="4"/>
        <v>19608021</v>
      </c>
      <c r="E24" s="39">
        <f t="shared" si="4"/>
        <v>3357482</v>
      </c>
      <c r="F24" s="40">
        <f t="shared" si="4"/>
        <v>4184115</v>
      </c>
      <c r="G24" s="42">
        <f t="shared" si="4"/>
        <v>4184115</v>
      </c>
      <c r="H24" s="43">
        <f t="shared" si="4"/>
        <v>37062794</v>
      </c>
      <c r="I24" s="39">
        <f t="shared" si="4"/>
        <v>-2754806</v>
      </c>
      <c r="J24" s="40">
        <f t="shared" si="4"/>
        <v>1173105</v>
      </c>
      <c r="K24" s="42">
        <f t="shared" si="4"/>
        <v>1179719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2879120</v>
      </c>
      <c r="C27" s="7">
        <v>6556693</v>
      </c>
      <c r="D27" s="69">
        <v>2516657</v>
      </c>
      <c r="E27" s="70">
        <v>3010000</v>
      </c>
      <c r="F27" s="7">
        <v>3878000</v>
      </c>
      <c r="G27" s="71">
        <v>3878000</v>
      </c>
      <c r="H27" s="72">
        <v>2247332</v>
      </c>
      <c r="I27" s="70">
        <v>27760000</v>
      </c>
      <c r="J27" s="7">
        <v>1016500</v>
      </c>
      <c r="K27" s="71">
        <v>858529</v>
      </c>
    </row>
    <row r="28" spans="1:11" ht="13.5">
      <c r="A28" s="73" t="s">
        <v>34</v>
      </c>
      <c r="B28" s="6">
        <v>0</v>
      </c>
      <c r="C28" s="6">
        <v>0</v>
      </c>
      <c r="D28" s="23">
        <v>16472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2879120</v>
      </c>
      <c r="C31" s="6">
        <v>5668828</v>
      </c>
      <c r="D31" s="23">
        <v>2500185</v>
      </c>
      <c r="E31" s="24">
        <v>3010000</v>
      </c>
      <c r="F31" s="6">
        <v>3878000</v>
      </c>
      <c r="G31" s="25">
        <v>3878000</v>
      </c>
      <c r="H31" s="26">
        <v>0</v>
      </c>
      <c r="I31" s="24">
        <v>27760000</v>
      </c>
      <c r="J31" s="6">
        <v>1016500</v>
      </c>
      <c r="K31" s="25">
        <v>858529</v>
      </c>
    </row>
    <row r="32" spans="1:11" ht="13.5">
      <c r="A32" s="33" t="s">
        <v>37</v>
      </c>
      <c r="B32" s="7">
        <f>SUM(B28:B31)</f>
        <v>2879120</v>
      </c>
      <c r="C32" s="7">
        <f aca="true" t="shared" si="5" ref="C32:K32">SUM(C28:C31)</f>
        <v>5668828</v>
      </c>
      <c r="D32" s="69">
        <f t="shared" si="5"/>
        <v>2516657</v>
      </c>
      <c r="E32" s="70">
        <f t="shared" si="5"/>
        <v>3010000</v>
      </c>
      <c r="F32" s="7">
        <f t="shared" si="5"/>
        <v>3878000</v>
      </c>
      <c r="G32" s="71">
        <f t="shared" si="5"/>
        <v>3878000</v>
      </c>
      <c r="H32" s="72">
        <f t="shared" si="5"/>
        <v>0</v>
      </c>
      <c r="I32" s="70">
        <f t="shared" si="5"/>
        <v>27760000</v>
      </c>
      <c r="J32" s="7">
        <f t="shared" si="5"/>
        <v>1016500</v>
      </c>
      <c r="K32" s="71">
        <f t="shared" si="5"/>
        <v>858529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20533773</v>
      </c>
      <c r="C35" s="6">
        <v>-3127330</v>
      </c>
      <c r="D35" s="23">
        <v>68632228</v>
      </c>
      <c r="E35" s="24">
        <v>37155315</v>
      </c>
      <c r="F35" s="6">
        <v>37155315</v>
      </c>
      <c r="G35" s="25">
        <v>37155315</v>
      </c>
      <c r="H35" s="26">
        <v>106870126</v>
      </c>
      <c r="I35" s="24">
        <v>24415487</v>
      </c>
      <c r="J35" s="6">
        <v>30309776</v>
      </c>
      <c r="K35" s="25">
        <v>36623611</v>
      </c>
    </row>
    <row r="36" spans="1:11" ht="13.5">
      <c r="A36" s="22" t="s">
        <v>40</v>
      </c>
      <c r="B36" s="6">
        <v>35638960</v>
      </c>
      <c r="C36" s="6">
        <v>-3874377</v>
      </c>
      <c r="D36" s="23">
        <v>25521502</v>
      </c>
      <c r="E36" s="24">
        <v>54339677</v>
      </c>
      <c r="F36" s="6">
        <v>55207677</v>
      </c>
      <c r="G36" s="25">
        <v>55207677</v>
      </c>
      <c r="H36" s="26">
        <v>20990831</v>
      </c>
      <c r="I36" s="24">
        <v>53233318</v>
      </c>
      <c r="J36" s="6">
        <v>26489819</v>
      </c>
      <c r="K36" s="25">
        <v>26331849</v>
      </c>
    </row>
    <row r="37" spans="1:11" ht="13.5">
      <c r="A37" s="22" t="s">
        <v>41</v>
      </c>
      <c r="B37" s="6">
        <v>30484870</v>
      </c>
      <c r="C37" s="6">
        <v>-4791128</v>
      </c>
      <c r="D37" s="23">
        <v>53654680</v>
      </c>
      <c r="E37" s="24">
        <v>59678546</v>
      </c>
      <c r="F37" s="6">
        <v>59719913</v>
      </c>
      <c r="G37" s="25">
        <v>59719913</v>
      </c>
      <c r="H37" s="26">
        <v>50457958</v>
      </c>
      <c r="I37" s="24">
        <v>20686815</v>
      </c>
      <c r="J37" s="6">
        <v>17432567</v>
      </c>
      <c r="K37" s="25">
        <v>17432567</v>
      </c>
    </row>
    <row r="38" spans="1:11" ht="13.5">
      <c r="A38" s="22" t="s">
        <v>42</v>
      </c>
      <c r="B38" s="6">
        <v>13271022</v>
      </c>
      <c r="C38" s="6">
        <v>-1176871</v>
      </c>
      <c r="D38" s="23">
        <v>9514794</v>
      </c>
      <c r="E38" s="24">
        <v>10686865</v>
      </c>
      <c r="F38" s="6">
        <v>10686865</v>
      </c>
      <c r="G38" s="25">
        <v>10686865</v>
      </c>
      <c r="H38" s="26">
        <v>9514794</v>
      </c>
      <c r="I38" s="24">
        <v>11397002</v>
      </c>
      <c r="J38" s="6">
        <v>11397002</v>
      </c>
      <c r="K38" s="25">
        <v>11397002</v>
      </c>
    </row>
    <row r="39" spans="1:11" ht="13.5">
      <c r="A39" s="22" t="s">
        <v>43</v>
      </c>
      <c r="B39" s="6">
        <v>12416841</v>
      </c>
      <c r="C39" s="6">
        <v>1416687</v>
      </c>
      <c r="D39" s="23">
        <v>63036640</v>
      </c>
      <c r="E39" s="24">
        <v>17772099</v>
      </c>
      <c r="F39" s="6">
        <v>17772099</v>
      </c>
      <c r="G39" s="25">
        <v>17772099</v>
      </c>
      <c r="H39" s="26">
        <v>79647079</v>
      </c>
      <c r="I39" s="24">
        <v>48319794</v>
      </c>
      <c r="J39" s="6">
        <v>26796921</v>
      </c>
      <c r="K39" s="25">
        <v>32946172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12831444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-2719420</v>
      </c>
      <c r="C43" s="6">
        <v>62857</v>
      </c>
      <c r="D43" s="23">
        <v>-62977</v>
      </c>
      <c r="E43" s="24">
        <v>-62857</v>
      </c>
      <c r="F43" s="6">
        <v>0</v>
      </c>
      <c r="G43" s="25">
        <v>0</v>
      </c>
      <c r="H43" s="26">
        <v>120</v>
      </c>
      <c r="I43" s="24">
        <v>62857</v>
      </c>
      <c r="J43" s="6">
        <v>0</v>
      </c>
      <c r="K43" s="25">
        <v>0</v>
      </c>
    </row>
    <row r="44" spans="1:11" ht="13.5">
      <c r="A44" s="22" t="s">
        <v>47</v>
      </c>
      <c r="B44" s="6">
        <v>-746278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13745145</v>
      </c>
      <c r="C45" s="7">
        <v>62857</v>
      </c>
      <c r="D45" s="69">
        <v>9698441</v>
      </c>
      <c r="E45" s="70">
        <v>13682289</v>
      </c>
      <c r="F45" s="7">
        <v>13745146</v>
      </c>
      <c r="G45" s="71">
        <v>13745146</v>
      </c>
      <c r="H45" s="72">
        <v>66834642</v>
      </c>
      <c r="I45" s="70">
        <v>24478344</v>
      </c>
      <c r="J45" s="7">
        <v>30309776</v>
      </c>
      <c r="K45" s="71">
        <v>36623611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13745146</v>
      </c>
      <c r="C48" s="6">
        <v>-4046584</v>
      </c>
      <c r="D48" s="23">
        <v>33417441</v>
      </c>
      <c r="E48" s="24">
        <v>13808123</v>
      </c>
      <c r="F48" s="6">
        <v>13808123</v>
      </c>
      <c r="G48" s="25">
        <v>13808123</v>
      </c>
      <c r="H48" s="26">
        <v>72553553</v>
      </c>
      <c r="I48" s="24">
        <v>24415607</v>
      </c>
      <c r="J48" s="6">
        <v>30309896</v>
      </c>
      <c r="K48" s="25">
        <v>36623731</v>
      </c>
    </row>
    <row r="49" spans="1:11" ht="13.5">
      <c r="A49" s="22" t="s">
        <v>51</v>
      </c>
      <c r="B49" s="6">
        <f>+B75</f>
        <v>-16144969.46381016</v>
      </c>
      <c r="C49" s="6">
        <f aca="true" t="shared" si="6" ref="C49:K49">+C75</f>
        <v>-7049676</v>
      </c>
      <c r="D49" s="23">
        <f t="shared" si="6"/>
        <v>37446107</v>
      </c>
      <c r="E49" s="24">
        <f t="shared" si="6"/>
        <v>46455730</v>
      </c>
      <c r="F49" s="6">
        <f t="shared" si="6"/>
        <v>46497097</v>
      </c>
      <c r="G49" s="25">
        <f t="shared" si="6"/>
        <v>46497097</v>
      </c>
      <c r="H49" s="26">
        <f t="shared" si="6"/>
        <v>34249385</v>
      </c>
      <c r="I49" s="24">
        <f t="shared" si="6"/>
        <v>5930473</v>
      </c>
      <c r="J49" s="6">
        <f t="shared" si="6"/>
        <v>2551357</v>
      </c>
      <c r="K49" s="25">
        <f t="shared" si="6"/>
        <v>2551357</v>
      </c>
    </row>
    <row r="50" spans="1:11" ht="13.5">
      <c r="A50" s="33" t="s">
        <v>52</v>
      </c>
      <c r="B50" s="7">
        <f>+B48-B49</f>
        <v>29890115.46381016</v>
      </c>
      <c r="C50" s="7">
        <f aca="true" t="shared" si="7" ref="C50:K50">+C48-C49</f>
        <v>3003092</v>
      </c>
      <c r="D50" s="69">
        <f t="shared" si="7"/>
        <v>-4028666</v>
      </c>
      <c r="E50" s="70">
        <f t="shared" si="7"/>
        <v>-32647607</v>
      </c>
      <c r="F50" s="7">
        <f t="shared" si="7"/>
        <v>-32688974</v>
      </c>
      <c r="G50" s="71">
        <f t="shared" si="7"/>
        <v>-32688974</v>
      </c>
      <c r="H50" s="72">
        <f t="shared" si="7"/>
        <v>38304168</v>
      </c>
      <c r="I50" s="70">
        <f t="shared" si="7"/>
        <v>18485134</v>
      </c>
      <c r="J50" s="7">
        <f t="shared" si="7"/>
        <v>27758539</v>
      </c>
      <c r="K50" s="71">
        <f t="shared" si="7"/>
        <v>34072374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35996685</v>
      </c>
      <c r="C53" s="6">
        <v>-3811520</v>
      </c>
      <c r="D53" s="23">
        <v>25521382</v>
      </c>
      <c r="E53" s="24">
        <v>54276700</v>
      </c>
      <c r="F53" s="6">
        <v>55144700</v>
      </c>
      <c r="G53" s="25">
        <v>55144700</v>
      </c>
      <c r="H53" s="26">
        <v>20990711</v>
      </c>
      <c r="I53" s="24">
        <v>53233198</v>
      </c>
      <c r="J53" s="6">
        <v>26489699</v>
      </c>
      <c r="K53" s="25">
        <v>26331729</v>
      </c>
    </row>
    <row r="54" spans="1:11" ht="13.5">
      <c r="A54" s="22" t="s">
        <v>55</v>
      </c>
      <c r="B54" s="6">
        <v>7219081</v>
      </c>
      <c r="C54" s="6">
        <v>0</v>
      </c>
      <c r="D54" s="23">
        <v>7760116</v>
      </c>
      <c r="E54" s="24">
        <v>5231949</v>
      </c>
      <c r="F54" s="6">
        <v>5231949</v>
      </c>
      <c r="G54" s="25">
        <v>5231949</v>
      </c>
      <c r="H54" s="26">
        <v>6619105</v>
      </c>
      <c r="I54" s="24">
        <v>5298933</v>
      </c>
      <c r="J54" s="6">
        <v>5542686</v>
      </c>
      <c r="K54" s="25">
        <v>5797647</v>
      </c>
    </row>
    <row r="55" spans="1:11" ht="13.5">
      <c r="A55" s="22" t="s">
        <v>56</v>
      </c>
      <c r="B55" s="6">
        <v>0</v>
      </c>
      <c r="C55" s="6">
        <v>0</v>
      </c>
      <c r="D55" s="23">
        <v>1287989</v>
      </c>
      <c r="E55" s="24">
        <v>250000</v>
      </c>
      <c r="F55" s="6">
        <v>950000</v>
      </c>
      <c r="G55" s="25">
        <v>950000</v>
      </c>
      <c r="H55" s="26">
        <v>211863</v>
      </c>
      <c r="I55" s="24">
        <v>5620000</v>
      </c>
      <c r="J55" s="6">
        <v>80000</v>
      </c>
      <c r="K55" s="25">
        <v>0</v>
      </c>
    </row>
    <row r="56" spans="1:11" ht="13.5">
      <c r="A56" s="22" t="s">
        <v>57</v>
      </c>
      <c r="B56" s="6">
        <v>0</v>
      </c>
      <c r="C56" s="6">
        <v>1627800</v>
      </c>
      <c r="D56" s="23">
        <v>1198439</v>
      </c>
      <c r="E56" s="24">
        <v>1908000</v>
      </c>
      <c r="F56" s="6">
        <v>2423000</v>
      </c>
      <c r="G56" s="25">
        <v>2423000</v>
      </c>
      <c r="H56" s="26">
        <v>1494844</v>
      </c>
      <c r="I56" s="24">
        <v>2682300</v>
      </c>
      <c r="J56" s="6">
        <v>2750486</v>
      </c>
      <c r="K56" s="25">
        <v>2588869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6.725979563144382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10563124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1570496</v>
      </c>
      <c r="C72" s="2">
        <f aca="true" t="shared" si="10" ref="C72:K72">+C77</f>
        <v>153990670</v>
      </c>
      <c r="D72" s="2">
        <f t="shared" si="10"/>
        <v>158925062</v>
      </c>
      <c r="E72" s="2">
        <f t="shared" si="10"/>
        <v>163337000</v>
      </c>
      <c r="F72" s="2">
        <f t="shared" si="10"/>
        <v>164805352</v>
      </c>
      <c r="G72" s="2">
        <f t="shared" si="10"/>
        <v>164805352</v>
      </c>
      <c r="H72" s="2">
        <f t="shared" si="10"/>
        <v>164970866</v>
      </c>
      <c r="I72" s="2">
        <f t="shared" si="10"/>
        <v>168871000</v>
      </c>
      <c r="J72" s="2">
        <f t="shared" si="10"/>
        <v>172904340</v>
      </c>
      <c r="K72" s="2">
        <f t="shared" si="10"/>
        <v>177098351</v>
      </c>
    </row>
    <row r="73" spans="1:11" ht="12.75" hidden="1">
      <c r="A73" s="2" t="s">
        <v>105</v>
      </c>
      <c r="B73" s="2">
        <f>+B74</f>
        <v>8476767.999999996</v>
      </c>
      <c r="C73" s="2">
        <f aca="true" t="shared" si="11" ref="C73:K73">+(C78+C80+C81+C82)-(B78+B80+B81+B82)</f>
        <v>-5932230</v>
      </c>
      <c r="D73" s="2">
        <f t="shared" si="11"/>
        <v>34358510</v>
      </c>
      <c r="E73" s="2">
        <f t="shared" si="11"/>
        <v>-11804738</v>
      </c>
      <c r="F73" s="2">
        <f>+(F78+F80+F81+F82)-(D78+D80+D81+D82)</f>
        <v>-11804738</v>
      </c>
      <c r="G73" s="2">
        <f>+(G78+G80+G81+G82)-(D78+D80+D81+D82)</f>
        <v>-11804738</v>
      </c>
      <c r="H73" s="2">
        <f>+(H78+H80+H81+H82)-(D78+D80+D81+D82)</f>
        <v>-898214</v>
      </c>
      <c r="I73" s="2">
        <f>+(I78+I80+I81+I82)-(E78+E80+E81+E82)</f>
        <v>-23410169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8476767.999999996</v>
      </c>
      <c r="C74" s="2">
        <f>+C73</f>
        <v>-5932230</v>
      </c>
      <c r="D74" s="2">
        <f aca="true" t="shared" si="12" ref="D74:K74">+D73</f>
        <v>34358510</v>
      </c>
      <c r="E74" s="2">
        <f t="shared" si="12"/>
        <v>-11804738</v>
      </c>
      <c r="F74" s="2">
        <f t="shared" si="12"/>
        <v>-11804738</v>
      </c>
      <c r="G74" s="2">
        <f t="shared" si="12"/>
        <v>-11804738</v>
      </c>
      <c r="H74" s="2">
        <f t="shared" si="12"/>
        <v>-898214</v>
      </c>
      <c r="I74" s="2">
        <f t="shared" si="12"/>
        <v>-23410169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-16144969.46381016</v>
      </c>
      <c r="C75" s="2">
        <f aca="true" t="shared" si="13" ref="C75:K75">+C84-(((C80+C81+C78)*C70)-C79)</f>
        <v>-7049676</v>
      </c>
      <c r="D75" s="2">
        <f t="shared" si="13"/>
        <v>37446107</v>
      </c>
      <c r="E75" s="2">
        <f t="shared" si="13"/>
        <v>46455730</v>
      </c>
      <c r="F75" s="2">
        <f t="shared" si="13"/>
        <v>46497097</v>
      </c>
      <c r="G75" s="2">
        <f t="shared" si="13"/>
        <v>46497097</v>
      </c>
      <c r="H75" s="2">
        <f t="shared" si="13"/>
        <v>34249385</v>
      </c>
      <c r="I75" s="2">
        <f t="shared" si="13"/>
        <v>5930473</v>
      </c>
      <c r="J75" s="2">
        <f t="shared" si="13"/>
        <v>2551357</v>
      </c>
      <c r="K75" s="2">
        <f t="shared" si="13"/>
        <v>2551357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1570496</v>
      </c>
      <c r="C77" s="3">
        <v>153990670</v>
      </c>
      <c r="D77" s="3">
        <v>158925062</v>
      </c>
      <c r="E77" s="3">
        <v>163337000</v>
      </c>
      <c r="F77" s="3">
        <v>164805352</v>
      </c>
      <c r="G77" s="3">
        <v>164805352</v>
      </c>
      <c r="H77" s="3">
        <v>164970866</v>
      </c>
      <c r="I77" s="3">
        <v>168871000</v>
      </c>
      <c r="J77" s="3">
        <v>172904340</v>
      </c>
      <c r="K77" s="3">
        <v>177098351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29515197</v>
      </c>
      <c r="C79" s="3">
        <v>-7049676</v>
      </c>
      <c r="D79" s="3">
        <v>37446107</v>
      </c>
      <c r="E79" s="3">
        <v>46455730</v>
      </c>
      <c r="F79" s="3">
        <v>46497097</v>
      </c>
      <c r="G79" s="3">
        <v>46497097</v>
      </c>
      <c r="H79" s="3">
        <v>34249385</v>
      </c>
      <c r="I79" s="3">
        <v>5930473</v>
      </c>
      <c r="J79" s="3">
        <v>2551357</v>
      </c>
      <c r="K79" s="3">
        <v>2551357</v>
      </c>
    </row>
    <row r="80" spans="1:11" ht="12.75" hidden="1">
      <c r="A80" s="1" t="s">
        <v>69</v>
      </c>
      <c r="B80" s="3">
        <v>1076359</v>
      </c>
      <c r="C80" s="3">
        <v>751443</v>
      </c>
      <c r="D80" s="3">
        <v>-25000</v>
      </c>
      <c r="E80" s="3">
        <v>-313984</v>
      </c>
      <c r="F80" s="3">
        <v>-313984</v>
      </c>
      <c r="G80" s="3">
        <v>-313984</v>
      </c>
      <c r="H80" s="3">
        <v>-19575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5712268</v>
      </c>
      <c r="C81" s="3">
        <v>104954</v>
      </c>
      <c r="D81" s="3">
        <v>35239907</v>
      </c>
      <c r="E81" s="3">
        <v>23724153</v>
      </c>
      <c r="F81" s="3">
        <v>23724153</v>
      </c>
      <c r="G81" s="3">
        <v>23724153</v>
      </c>
      <c r="H81" s="3">
        <v>34336268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10563124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269184617</v>
      </c>
      <c r="C5" s="6">
        <v>257978111</v>
      </c>
      <c r="D5" s="23">
        <v>250693882</v>
      </c>
      <c r="E5" s="24">
        <v>270000001</v>
      </c>
      <c r="F5" s="6">
        <v>350000001</v>
      </c>
      <c r="G5" s="25">
        <v>350000001</v>
      </c>
      <c r="H5" s="26">
        <v>349952725</v>
      </c>
      <c r="I5" s="24">
        <v>369015426</v>
      </c>
      <c r="J5" s="6">
        <v>387460425</v>
      </c>
      <c r="K5" s="25">
        <v>406900516</v>
      </c>
    </row>
    <row r="6" spans="1:11" ht="13.5">
      <c r="A6" s="22" t="s">
        <v>19</v>
      </c>
      <c r="B6" s="6">
        <v>682166627</v>
      </c>
      <c r="C6" s="6">
        <v>644353486</v>
      </c>
      <c r="D6" s="23">
        <v>663757907</v>
      </c>
      <c r="E6" s="24">
        <v>741875000</v>
      </c>
      <c r="F6" s="6">
        <v>741875000</v>
      </c>
      <c r="G6" s="25">
        <v>741875000</v>
      </c>
      <c r="H6" s="26">
        <v>713686302</v>
      </c>
      <c r="I6" s="24">
        <v>750149501</v>
      </c>
      <c r="J6" s="6">
        <v>780916678</v>
      </c>
      <c r="K6" s="25">
        <v>818400677</v>
      </c>
    </row>
    <row r="7" spans="1:11" ht="13.5">
      <c r="A7" s="22" t="s">
        <v>20</v>
      </c>
      <c r="B7" s="6">
        <v>4514625</v>
      </c>
      <c r="C7" s="6">
        <v>7029624</v>
      </c>
      <c r="D7" s="23">
        <v>5843411</v>
      </c>
      <c r="E7" s="24">
        <v>6732000</v>
      </c>
      <c r="F7" s="6">
        <v>6732000</v>
      </c>
      <c r="G7" s="25">
        <v>6732000</v>
      </c>
      <c r="H7" s="26">
        <v>3354836</v>
      </c>
      <c r="I7" s="24">
        <v>4066758</v>
      </c>
      <c r="J7" s="6">
        <v>4261963</v>
      </c>
      <c r="K7" s="25">
        <v>4466537</v>
      </c>
    </row>
    <row r="8" spans="1:11" ht="13.5">
      <c r="A8" s="22" t="s">
        <v>21</v>
      </c>
      <c r="B8" s="6">
        <v>506007417</v>
      </c>
      <c r="C8" s="6">
        <v>781115860</v>
      </c>
      <c r="D8" s="23">
        <v>854731930</v>
      </c>
      <c r="E8" s="24">
        <v>699244000</v>
      </c>
      <c r="F8" s="6">
        <v>710868000</v>
      </c>
      <c r="G8" s="25">
        <v>710868000</v>
      </c>
      <c r="H8" s="26">
        <v>505258000</v>
      </c>
      <c r="I8" s="24">
        <v>788035583</v>
      </c>
      <c r="J8" s="6">
        <v>871836000</v>
      </c>
      <c r="K8" s="25">
        <v>962648000</v>
      </c>
    </row>
    <row r="9" spans="1:11" ht="13.5">
      <c r="A9" s="22" t="s">
        <v>22</v>
      </c>
      <c r="B9" s="6">
        <v>193774976</v>
      </c>
      <c r="C9" s="6">
        <v>111743057</v>
      </c>
      <c r="D9" s="23">
        <v>91264174</v>
      </c>
      <c r="E9" s="24">
        <v>111204389</v>
      </c>
      <c r="F9" s="6">
        <v>111204389</v>
      </c>
      <c r="G9" s="25">
        <v>111204389</v>
      </c>
      <c r="H9" s="26">
        <v>139872791</v>
      </c>
      <c r="I9" s="24">
        <v>149944417</v>
      </c>
      <c r="J9" s="6">
        <v>157141753</v>
      </c>
      <c r="K9" s="25">
        <v>164684556</v>
      </c>
    </row>
    <row r="10" spans="1:11" ht="25.5">
      <c r="A10" s="27" t="s">
        <v>97</v>
      </c>
      <c r="B10" s="28">
        <f>SUM(B5:B9)</f>
        <v>1655648262</v>
      </c>
      <c r="C10" s="29">
        <f aca="true" t="shared" si="0" ref="C10:K10">SUM(C5:C9)</f>
        <v>1802220138</v>
      </c>
      <c r="D10" s="30">
        <f t="shared" si="0"/>
        <v>1866291304</v>
      </c>
      <c r="E10" s="28">
        <f t="shared" si="0"/>
        <v>1829055390</v>
      </c>
      <c r="F10" s="29">
        <f t="shared" si="0"/>
        <v>1920679390</v>
      </c>
      <c r="G10" s="31">
        <f t="shared" si="0"/>
        <v>1920679390</v>
      </c>
      <c r="H10" s="32">
        <f t="shared" si="0"/>
        <v>1712124654</v>
      </c>
      <c r="I10" s="28">
        <f t="shared" si="0"/>
        <v>2061211685</v>
      </c>
      <c r="J10" s="29">
        <f t="shared" si="0"/>
        <v>2201616819</v>
      </c>
      <c r="K10" s="31">
        <f t="shared" si="0"/>
        <v>2357100286</v>
      </c>
    </row>
    <row r="11" spans="1:11" ht="13.5">
      <c r="A11" s="22" t="s">
        <v>23</v>
      </c>
      <c r="B11" s="6">
        <v>392301866</v>
      </c>
      <c r="C11" s="6">
        <v>414356313</v>
      </c>
      <c r="D11" s="23">
        <v>516495871</v>
      </c>
      <c r="E11" s="24">
        <v>469999987</v>
      </c>
      <c r="F11" s="6">
        <v>470019987</v>
      </c>
      <c r="G11" s="25">
        <v>470019987</v>
      </c>
      <c r="H11" s="26">
        <v>554653649</v>
      </c>
      <c r="I11" s="24">
        <v>558802602</v>
      </c>
      <c r="J11" s="6">
        <v>585623903</v>
      </c>
      <c r="K11" s="25">
        <v>613733866</v>
      </c>
    </row>
    <row r="12" spans="1:11" ht="13.5">
      <c r="A12" s="22" t="s">
        <v>24</v>
      </c>
      <c r="B12" s="6">
        <v>25455611</v>
      </c>
      <c r="C12" s="6">
        <v>30531415</v>
      </c>
      <c r="D12" s="23">
        <v>31050339</v>
      </c>
      <c r="E12" s="24">
        <v>33241639</v>
      </c>
      <c r="F12" s="6">
        <v>33241639</v>
      </c>
      <c r="G12" s="25">
        <v>33241639</v>
      </c>
      <c r="H12" s="26">
        <v>31836403</v>
      </c>
      <c r="I12" s="24">
        <v>31633142</v>
      </c>
      <c r="J12" s="6">
        <v>34199530</v>
      </c>
      <c r="K12" s="25">
        <v>35841108</v>
      </c>
    </row>
    <row r="13" spans="1:11" ht="13.5">
      <c r="A13" s="22" t="s">
        <v>98</v>
      </c>
      <c r="B13" s="6">
        <v>458952088</v>
      </c>
      <c r="C13" s="6">
        <v>474335993</v>
      </c>
      <c r="D13" s="23">
        <v>474164688</v>
      </c>
      <c r="E13" s="24">
        <v>490000000</v>
      </c>
      <c r="F13" s="6">
        <v>490000000</v>
      </c>
      <c r="G13" s="25">
        <v>490000000</v>
      </c>
      <c r="H13" s="26">
        <v>0</v>
      </c>
      <c r="I13" s="24">
        <v>485000000</v>
      </c>
      <c r="J13" s="6">
        <v>491790048</v>
      </c>
      <c r="K13" s="25">
        <v>498795969</v>
      </c>
    </row>
    <row r="14" spans="1:11" ht="13.5">
      <c r="A14" s="22" t="s">
        <v>25</v>
      </c>
      <c r="B14" s="6">
        <v>131937107</v>
      </c>
      <c r="C14" s="6">
        <v>129675171</v>
      </c>
      <c r="D14" s="23">
        <v>4122874</v>
      </c>
      <c r="E14" s="24">
        <v>140501000</v>
      </c>
      <c r="F14" s="6">
        <v>140501000</v>
      </c>
      <c r="G14" s="25">
        <v>140501000</v>
      </c>
      <c r="H14" s="26">
        <v>114540</v>
      </c>
      <c r="I14" s="24">
        <v>135500100</v>
      </c>
      <c r="J14" s="6">
        <v>141244105</v>
      </c>
      <c r="K14" s="25">
        <v>142311822</v>
      </c>
    </row>
    <row r="15" spans="1:11" ht="13.5">
      <c r="A15" s="22" t="s">
        <v>26</v>
      </c>
      <c r="B15" s="6">
        <v>557735258</v>
      </c>
      <c r="C15" s="6">
        <v>522810432</v>
      </c>
      <c r="D15" s="23">
        <v>845443168</v>
      </c>
      <c r="E15" s="24">
        <v>586319855</v>
      </c>
      <c r="F15" s="6">
        <v>560871897</v>
      </c>
      <c r="G15" s="25">
        <v>560871897</v>
      </c>
      <c r="H15" s="26">
        <v>512677238</v>
      </c>
      <c r="I15" s="24">
        <v>623595927</v>
      </c>
      <c r="J15" s="6">
        <v>649636531</v>
      </c>
      <c r="K15" s="25">
        <v>667096214</v>
      </c>
    </row>
    <row r="16" spans="1:11" ht="13.5">
      <c r="A16" s="22" t="s">
        <v>21</v>
      </c>
      <c r="B16" s="6">
        <v>20819232</v>
      </c>
      <c r="C16" s="6">
        <v>4008730</v>
      </c>
      <c r="D16" s="23">
        <v>4051230</v>
      </c>
      <c r="E16" s="24">
        <v>4500000</v>
      </c>
      <c r="F16" s="6">
        <v>4090000</v>
      </c>
      <c r="G16" s="25">
        <v>4090000</v>
      </c>
      <c r="H16" s="26">
        <v>4087100</v>
      </c>
      <c r="I16" s="24">
        <v>4700000</v>
      </c>
      <c r="J16" s="6">
        <v>4900000</v>
      </c>
      <c r="K16" s="25">
        <v>5000000</v>
      </c>
    </row>
    <row r="17" spans="1:11" ht="13.5">
      <c r="A17" s="22" t="s">
        <v>27</v>
      </c>
      <c r="B17" s="6">
        <v>681794433</v>
      </c>
      <c r="C17" s="6">
        <v>539052345</v>
      </c>
      <c r="D17" s="23">
        <v>1295270123</v>
      </c>
      <c r="E17" s="24">
        <v>699175500</v>
      </c>
      <c r="F17" s="6">
        <v>698713383</v>
      </c>
      <c r="G17" s="25">
        <v>698713383</v>
      </c>
      <c r="H17" s="26">
        <v>365308488</v>
      </c>
      <c r="I17" s="24">
        <v>623242598</v>
      </c>
      <c r="J17" s="6">
        <v>673741193</v>
      </c>
      <c r="K17" s="25">
        <v>708108532</v>
      </c>
    </row>
    <row r="18" spans="1:11" ht="13.5">
      <c r="A18" s="33" t="s">
        <v>28</v>
      </c>
      <c r="B18" s="34">
        <f>SUM(B11:B17)</f>
        <v>2268995595</v>
      </c>
      <c r="C18" s="35">
        <f aca="true" t="shared" si="1" ref="C18:K18">SUM(C11:C17)</f>
        <v>2114770399</v>
      </c>
      <c r="D18" s="36">
        <f t="shared" si="1"/>
        <v>3170598293</v>
      </c>
      <c r="E18" s="34">
        <f t="shared" si="1"/>
        <v>2423737981</v>
      </c>
      <c r="F18" s="35">
        <f t="shared" si="1"/>
        <v>2397437906</v>
      </c>
      <c r="G18" s="37">
        <f t="shared" si="1"/>
        <v>2397437906</v>
      </c>
      <c r="H18" s="38">
        <f t="shared" si="1"/>
        <v>1468677418</v>
      </c>
      <c r="I18" s="34">
        <f t="shared" si="1"/>
        <v>2462474369</v>
      </c>
      <c r="J18" s="35">
        <f t="shared" si="1"/>
        <v>2581135310</v>
      </c>
      <c r="K18" s="37">
        <f t="shared" si="1"/>
        <v>2670887511</v>
      </c>
    </row>
    <row r="19" spans="1:11" ht="13.5">
      <c r="A19" s="33" t="s">
        <v>29</v>
      </c>
      <c r="B19" s="39">
        <f>+B10-B18</f>
        <v>-613347333</v>
      </c>
      <c r="C19" s="40">
        <f aca="true" t="shared" si="2" ref="C19:K19">+C10-C18</f>
        <v>-312550261</v>
      </c>
      <c r="D19" s="41">
        <f t="shared" si="2"/>
        <v>-1304306989</v>
      </c>
      <c r="E19" s="39">
        <f t="shared" si="2"/>
        <v>-594682591</v>
      </c>
      <c r="F19" s="40">
        <f t="shared" si="2"/>
        <v>-476758516</v>
      </c>
      <c r="G19" s="42">
        <f t="shared" si="2"/>
        <v>-476758516</v>
      </c>
      <c r="H19" s="43">
        <f t="shared" si="2"/>
        <v>243447236</v>
      </c>
      <c r="I19" s="39">
        <f t="shared" si="2"/>
        <v>-401262684</v>
      </c>
      <c r="J19" s="40">
        <f t="shared" si="2"/>
        <v>-379518491</v>
      </c>
      <c r="K19" s="42">
        <f t="shared" si="2"/>
        <v>-313787225</v>
      </c>
    </row>
    <row r="20" spans="1:11" ht="25.5">
      <c r="A20" s="44" t="s">
        <v>30</v>
      </c>
      <c r="B20" s="45">
        <v>261756000</v>
      </c>
      <c r="C20" s="46">
        <v>0</v>
      </c>
      <c r="D20" s="47">
        <v>5537318</v>
      </c>
      <c r="E20" s="45">
        <v>281797000</v>
      </c>
      <c r="F20" s="46">
        <v>300916930</v>
      </c>
      <c r="G20" s="48">
        <v>300916930</v>
      </c>
      <c r="H20" s="49">
        <v>0</v>
      </c>
      <c r="I20" s="45">
        <v>281482417</v>
      </c>
      <c r="J20" s="46">
        <v>327000000</v>
      </c>
      <c r="K20" s="48">
        <v>335000000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-351591333</v>
      </c>
      <c r="C22" s="58">
        <f aca="true" t="shared" si="3" ref="C22:K22">SUM(C19:C21)</f>
        <v>-312550261</v>
      </c>
      <c r="D22" s="59">
        <f t="shared" si="3"/>
        <v>-1298769671</v>
      </c>
      <c r="E22" s="57">
        <f t="shared" si="3"/>
        <v>-312885591</v>
      </c>
      <c r="F22" s="58">
        <f t="shared" si="3"/>
        <v>-175841586</v>
      </c>
      <c r="G22" s="60">
        <f t="shared" si="3"/>
        <v>-175841586</v>
      </c>
      <c r="H22" s="61">
        <f t="shared" si="3"/>
        <v>243447236</v>
      </c>
      <c r="I22" s="57">
        <f t="shared" si="3"/>
        <v>-119780267</v>
      </c>
      <c r="J22" s="58">
        <f t="shared" si="3"/>
        <v>-52518491</v>
      </c>
      <c r="K22" s="60">
        <f t="shared" si="3"/>
        <v>21212775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-351591333</v>
      </c>
      <c r="C24" s="40">
        <f aca="true" t="shared" si="4" ref="C24:K24">SUM(C22:C23)</f>
        <v>-312550261</v>
      </c>
      <c r="D24" s="41">
        <f t="shared" si="4"/>
        <v>-1298769671</v>
      </c>
      <c r="E24" s="39">
        <f t="shared" si="4"/>
        <v>-312885591</v>
      </c>
      <c r="F24" s="40">
        <f t="shared" si="4"/>
        <v>-175841586</v>
      </c>
      <c r="G24" s="42">
        <f t="shared" si="4"/>
        <v>-175841586</v>
      </c>
      <c r="H24" s="43">
        <f t="shared" si="4"/>
        <v>243447236</v>
      </c>
      <c r="I24" s="39">
        <f t="shared" si="4"/>
        <v>-119780267</v>
      </c>
      <c r="J24" s="40">
        <f t="shared" si="4"/>
        <v>-52518491</v>
      </c>
      <c r="K24" s="42">
        <f t="shared" si="4"/>
        <v>21212775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252614259</v>
      </c>
      <c r="C27" s="7">
        <v>216725388</v>
      </c>
      <c r="D27" s="69">
        <v>210409555</v>
      </c>
      <c r="E27" s="70">
        <v>281797000</v>
      </c>
      <c r="F27" s="7">
        <v>304431143</v>
      </c>
      <c r="G27" s="71">
        <v>304431143</v>
      </c>
      <c r="H27" s="72">
        <v>136870963</v>
      </c>
      <c r="I27" s="70">
        <v>281482417</v>
      </c>
      <c r="J27" s="7">
        <v>327000000</v>
      </c>
      <c r="K27" s="71">
        <v>335000000</v>
      </c>
    </row>
    <row r="28" spans="1:11" ht="13.5">
      <c r="A28" s="73" t="s">
        <v>34</v>
      </c>
      <c r="B28" s="6">
        <v>232100991</v>
      </c>
      <c r="C28" s="6">
        <v>186967298</v>
      </c>
      <c r="D28" s="23">
        <v>186761062</v>
      </c>
      <c r="E28" s="24">
        <v>281797000</v>
      </c>
      <c r="F28" s="6">
        <v>291916940</v>
      </c>
      <c r="G28" s="25">
        <v>291916940</v>
      </c>
      <c r="H28" s="26">
        <v>0</v>
      </c>
      <c r="I28" s="24">
        <v>281482417</v>
      </c>
      <c r="J28" s="6">
        <v>327000000</v>
      </c>
      <c r="K28" s="25">
        <v>335000000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20513268</v>
      </c>
      <c r="C31" s="6">
        <v>0</v>
      </c>
      <c r="D31" s="23">
        <v>23673993</v>
      </c>
      <c r="E31" s="24">
        <v>0</v>
      </c>
      <c r="F31" s="6">
        <v>12514203</v>
      </c>
      <c r="G31" s="25">
        <v>12514203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252614259</v>
      </c>
      <c r="C32" s="7">
        <f aca="true" t="shared" si="5" ref="C32:K32">SUM(C28:C31)</f>
        <v>186967298</v>
      </c>
      <c r="D32" s="69">
        <f t="shared" si="5"/>
        <v>210435055</v>
      </c>
      <c r="E32" s="70">
        <f t="shared" si="5"/>
        <v>281797000</v>
      </c>
      <c r="F32" s="7">
        <f t="shared" si="5"/>
        <v>304431143</v>
      </c>
      <c r="G32" s="71">
        <f t="shared" si="5"/>
        <v>304431143</v>
      </c>
      <c r="H32" s="72">
        <f t="shared" si="5"/>
        <v>0</v>
      </c>
      <c r="I32" s="70">
        <f t="shared" si="5"/>
        <v>281482417</v>
      </c>
      <c r="J32" s="7">
        <f t="shared" si="5"/>
        <v>327000000</v>
      </c>
      <c r="K32" s="71">
        <f t="shared" si="5"/>
        <v>335000000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562854870</v>
      </c>
      <c r="C35" s="6">
        <v>1597898747</v>
      </c>
      <c r="D35" s="23">
        <v>1496558926</v>
      </c>
      <c r="E35" s="24">
        <v>893505117</v>
      </c>
      <c r="F35" s="6">
        <v>893505117</v>
      </c>
      <c r="G35" s="25">
        <v>893505117</v>
      </c>
      <c r="H35" s="26">
        <v>1557982622</v>
      </c>
      <c r="I35" s="24">
        <v>631540738</v>
      </c>
      <c r="J35" s="6">
        <v>635119875</v>
      </c>
      <c r="K35" s="25">
        <v>708987886</v>
      </c>
    </row>
    <row r="36" spans="1:11" ht="13.5">
      <c r="A36" s="22" t="s">
        <v>40</v>
      </c>
      <c r="B36" s="6">
        <v>6108210628</v>
      </c>
      <c r="C36" s="6">
        <v>5700101833</v>
      </c>
      <c r="D36" s="23">
        <v>5443111638</v>
      </c>
      <c r="E36" s="24">
        <v>6512760237</v>
      </c>
      <c r="F36" s="6">
        <v>6471999984</v>
      </c>
      <c r="G36" s="25">
        <v>6471999984</v>
      </c>
      <c r="H36" s="26">
        <v>5574267969</v>
      </c>
      <c r="I36" s="24">
        <v>6772820806</v>
      </c>
      <c r="J36" s="6">
        <v>7090560237</v>
      </c>
      <c r="K36" s="25">
        <v>7308000000</v>
      </c>
    </row>
    <row r="37" spans="1:11" ht="13.5">
      <c r="A37" s="22" t="s">
        <v>41</v>
      </c>
      <c r="B37" s="6">
        <v>705283757</v>
      </c>
      <c r="C37" s="6">
        <v>1667563844</v>
      </c>
      <c r="D37" s="23">
        <v>2475672605</v>
      </c>
      <c r="E37" s="24">
        <v>726654999</v>
      </c>
      <c r="F37" s="6">
        <v>726654999</v>
      </c>
      <c r="G37" s="25">
        <v>726654999</v>
      </c>
      <c r="H37" s="26">
        <v>2440010517</v>
      </c>
      <c r="I37" s="24">
        <v>620654999</v>
      </c>
      <c r="J37" s="6">
        <v>473642446</v>
      </c>
      <c r="K37" s="25">
        <v>467013203</v>
      </c>
    </row>
    <row r="38" spans="1:11" ht="13.5">
      <c r="A38" s="22" t="s">
        <v>42</v>
      </c>
      <c r="B38" s="6">
        <v>1192090824</v>
      </c>
      <c r="C38" s="6">
        <v>1163833740</v>
      </c>
      <c r="D38" s="23">
        <v>40786697</v>
      </c>
      <c r="E38" s="24">
        <v>1379341815</v>
      </c>
      <c r="F38" s="6">
        <v>1379341815</v>
      </c>
      <c r="G38" s="25">
        <v>1379341815</v>
      </c>
      <c r="H38" s="26">
        <v>40786697</v>
      </c>
      <c r="I38" s="24">
        <v>1379341815</v>
      </c>
      <c r="J38" s="6">
        <v>1500044376</v>
      </c>
      <c r="K38" s="25">
        <v>1630170144</v>
      </c>
    </row>
    <row r="39" spans="1:11" ht="13.5">
      <c r="A39" s="22" t="s">
        <v>43</v>
      </c>
      <c r="B39" s="6">
        <v>4773690917</v>
      </c>
      <c r="C39" s="6">
        <v>4779153233</v>
      </c>
      <c r="D39" s="23">
        <v>5721301464</v>
      </c>
      <c r="E39" s="24">
        <v>5613154132</v>
      </c>
      <c r="F39" s="6">
        <v>5435349874</v>
      </c>
      <c r="G39" s="25">
        <v>5435349874</v>
      </c>
      <c r="H39" s="26">
        <v>4822924416</v>
      </c>
      <c r="I39" s="24">
        <v>5404364730</v>
      </c>
      <c r="J39" s="6">
        <v>5594437817</v>
      </c>
      <c r="K39" s="25">
        <v>5962230089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106916954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-252562801</v>
      </c>
      <c r="C43" s="6">
        <v>-12756625</v>
      </c>
      <c r="D43" s="23">
        <v>1213140</v>
      </c>
      <c r="E43" s="24">
        <v>-1256515</v>
      </c>
      <c r="F43" s="6">
        <v>0</v>
      </c>
      <c r="G43" s="25">
        <v>0</v>
      </c>
      <c r="H43" s="26">
        <v>5828853</v>
      </c>
      <c r="I43" s="24">
        <v>0</v>
      </c>
      <c r="J43" s="6">
        <v>-100000</v>
      </c>
      <c r="K43" s="25">
        <v>-100000</v>
      </c>
    </row>
    <row r="44" spans="1:11" ht="13.5">
      <c r="A44" s="22" t="s">
        <v>47</v>
      </c>
      <c r="B44" s="6">
        <v>109856265</v>
      </c>
      <c r="C44" s="6">
        <v>15948174</v>
      </c>
      <c r="D44" s="23">
        <v>24860485</v>
      </c>
      <c r="E44" s="24">
        <v>-24808659</v>
      </c>
      <c r="F44" s="6">
        <v>0</v>
      </c>
      <c r="G44" s="25">
        <v>0</v>
      </c>
      <c r="H44" s="26">
        <v>-43026814</v>
      </c>
      <c r="I44" s="24">
        <v>0</v>
      </c>
      <c r="J44" s="6">
        <v>16800000</v>
      </c>
      <c r="K44" s="25">
        <v>-16800000</v>
      </c>
    </row>
    <row r="45" spans="1:11" ht="13.5">
      <c r="A45" s="33" t="s">
        <v>48</v>
      </c>
      <c r="B45" s="7">
        <v>33365573</v>
      </c>
      <c r="C45" s="7">
        <v>-131577424</v>
      </c>
      <c r="D45" s="69">
        <v>59938897</v>
      </c>
      <c r="E45" s="70">
        <v>37928732</v>
      </c>
      <c r="F45" s="7">
        <v>63993906</v>
      </c>
      <c r="G45" s="71">
        <v>63993906</v>
      </c>
      <c r="H45" s="72">
        <v>-31889988</v>
      </c>
      <c r="I45" s="70">
        <v>4518038</v>
      </c>
      <c r="J45" s="7">
        <v>67819875</v>
      </c>
      <c r="K45" s="71">
        <v>101087886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33365573</v>
      </c>
      <c r="C48" s="6">
        <v>13560055</v>
      </c>
      <c r="D48" s="23">
        <v>73956216</v>
      </c>
      <c r="E48" s="24">
        <v>76793906</v>
      </c>
      <c r="F48" s="6">
        <v>76793906</v>
      </c>
      <c r="G48" s="25">
        <v>76793906</v>
      </c>
      <c r="H48" s="26">
        <v>-529405101</v>
      </c>
      <c r="I48" s="24">
        <v>17318038</v>
      </c>
      <c r="J48" s="6">
        <v>64019875</v>
      </c>
      <c r="K48" s="25">
        <v>130987886</v>
      </c>
    </row>
    <row r="49" spans="1:11" ht="13.5">
      <c r="A49" s="22" t="s">
        <v>51</v>
      </c>
      <c r="B49" s="6">
        <f>+B75</f>
        <v>413292277.72649413</v>
      </c>
      <c r="C49" s="6">
        <f aca="true" t="shared" si="6" ref="C49:K49">+C75</f>
        <v>1409188853</v>
      </c>
      <c r="D49" s="23">
        <f t="shared" si="6"/>
        <v>2166776476</v>
      </c>
      <c r="E49" s="24">
        <f t="shared" si="6"/>
        <v>600385652</v>
      </c>
      <c r="F49" s="6">
        <f t="shared" si="6"/>
        <v>671454899</v>
      </c>
      <c r="G49" s="25">
        <f t="shared" si="6"/>
        <v>671454899</v>
      </c>
      <c r="H49" s="26">
        <f t="shared" si="6"/>
        <v>2329696133</v>
      </c>
      <c r="I49" s="24">
        <f t="shared" si="6"/>
        <v>581454899</v>
      </c>
      <c r="J49" s="6">
        <f t="shared" si="6"/>
        <v>595629143</v>
      </c>
      <c r="K49" s="25">
        <f t="shared" si="6"/>
        <v>600799900</v>
      </c>
    </row>
    <row r="50" spans="1:11" ht="13.5">
      <c r="A50" s="33" t="s">
        <v>52</v>
      </c>
      <c r="B50" s="7">
        <f>+B48-B49</f>
        <v>-379926704.72649413</v>
      </c>
      <c r="C50" s="7">
        <f aca="true" t="shared" si="7" ref="C50:K50">+C48-C49</f>
        <v>-1395628798</v>
      </c>
      <c r="D50" s="69">
        <f t="shared" si="7"/>
        <v>-2092820260</v>
      </c>
      <c r="E50" s="70">
        <f t="shared" si="7"/>
        <v>-523591746</v>
      </c>
      <c r="F50" s="7">
        <f t="shared" si="7"/>
        <v>-594660993</v>
      </c>
      <c r="G50" s="71">
        <f t="shared" si="7"/>
        <v>-594660993</v>
      </c>
      <c r="H50" s="72">
        <f t="shared" si="7"/>
        <v>-2859101234</v>
      </c>
      <c r="I50" s="70">
        <f t="shared" si="7"/>
        <v>-564136861</v>
      </c>
      <c r="J50" s="7">
        <f t="shared" si="7"/>
        <v>-531609268</v>
      </c>
      <c r="K50" s="71">
        <f t="shared" si="7"/>
        <v>-469812014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6095435499</v>
      </c>
      <c r="C53" s="6">
        <v>5148121946</v>
      </c>
      <c r="D53" s="23">
        <v>4921693084</v>
      </c>
      <c r="E53" s="24">
        <v>6499960237</v>
      </c>
      <c r="F53" s="6">
        <v>6459199984</v>
      </c>
      <c r="G53" s="25">
        <v>6459199984</v>
      </c>
      <c r="H53" s="26">
        <v>5058564047</v>
      </c>
      <c r="I53" s="24">
        <v>6760020806</v>
      </c>
      <c r="J53" s="6">
        <v>7077660237</v>
      </c>
      <c r="K53" s="25">
        <v>7295000000</v>
      </c>
    </row>
    <row r="54" spans="1:11" ht="13.5">
      <c r="A54" s="22" t="s">
        <v>55</v>
      </c>
      <c r="B54" s="6">
        <v>458952088</v>
      </c>
      <c r="C54" s="6">
        <v>0</v>
      </c>
      <c r="D54" s="23">
        <v>474164688</v>
      </c>
      <c r="E54" s="24">
        <v>490000000</v>
      </c>
      <c r="F54" s="6">
        <v>490000000</v>
      </c>
      <c r="G54" s="25">
        <v>490000000</v>
      </c>
      <c r="H54" s="26">
        <v>0</v>
      </c>
      <c r="I54" s="24">
        <v>485000000</v>
      </c>
      <c r="J54" s="6">
        <v>491790048</v>
      </c>
      <c r="K54" s="25">
        <v>498795969</v>
      </c>
    </row>
    <row r="55" spans="1:11" ht="13.5">
      <c r="A55" s="22" t="s">
        <v>56</v>
      </c>
      <c r="B55" s="6">
        <v>0</v>
      </c>
      <c r="C55" s="6">
        <v>104089489</v>
      </c>
      <c r="D55" s="23">
        <v>74701666</v>
      </c>
      <c r="E55" s="24">
        <v>93787000</v>
      </c>
      <c r="F55" s="6">
        <v>122935792</v>
      </c>
      <c r="G55" s="25">
        <v>122935792</v>
      </c>
      <c r="H55" s="26">
        <v>50308469</v>
      </c>
      <c r="I55" s="24">
        <v>85497150</v>
      </c>
      <c r="J55" s="6">
        <v>173000000</v>
      </c>
      <c r="K55" s="25">
        <v>162000000</v>
      </c>
    </row>
    <row r="56" spans="1:11" ht="13.5">
      <c r="A56" s="22" t="s">
        <v>57</v>
      </c>
      <c r="B56" s="6">
        <v>122068563</v>
      </c>
      <c r="C56" s="6">
        <v>96817961</v>
      </c>
      <c r="D56" s="23">
        <v>95906098</v>
      </c>
      <c r="E56" s="24">
        <v>87710000</v>
      </c>
      <c r="F56" s="6">
        <v>108792436</v>
      </c>
      <c r="G56" s="25">
        <v>108792436</v>
      </c>
      <c r="H56" s="26">
        <v>85827978</v>
      </c>
      <c r="I56" s="24">
        <v>92145000</v>
      </c>
      <c r="J56" s="6">
        <v>97663960</v>
      </c>
      <c r="K56" s="25">
        <v>105399827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10778240</v>
      </c>
      <c r="C59" s="6">
        <v>10436480</v>
      </c>
      <c r="D59" s="23">
        <v>22785263</v>
      </c>
      <c r="E59" s="24">
        <v>5101000</v>
      </c>
      <c r="F59" s="6">
        <v>5101000</v>
      </c>
      <c r="G59" s="25">
        <v>5101000</v>
      </c>
      <c r="H59" s="26">
        <v>5101000</v>
      </c>
      <c r="I59" s="24">
        <v>4016000</v>
      </c>
      <c r="J59" s="6">
        <v>4208768</v>
      </c>
      <c r="K59" s="25">
        <v>4410789</v>
      </c>
    </row>
    <row r="60" spans="1:11" ht="13.5">
      <c r="A60" s="90" t="s">
        <v>60</v>
      </c>
      <c r="B60" s="6">
        <v>0</v>
      </c>
      <c r="C60" s="6">
        <v>51248148</v>
      </c>
      <c r="D60" s="23">
        <v>89145400</v>
      </c>
      <c r="E60" s="24">
        <v>113438201</v>
      </c>
      <c r="F60" s="6">
        <v>25901118</v>
      </c>
      <c r="G60" s="25">
        <v>25901118</v>
      </c>
      <c r="H60" s="26">
        <v>25901118</v>
      </c>
      <c r="I60" s="24">
        <v>27917549</v>
      </c>
      <c r="J60" s="6">
        <v>29257593</v>
      </c>
      <c r="K60" s="25">
        <v>30661958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81455</v>
      </c>
      <c r="C62" s="98">
        <v>102934</v>
      </c>
      <c r="D62" s="99">
        <v>106169</v>
      </c>
      <c r="E62" s="97">
        <v>111690</v>
      </c>
      <c r="F62" s="98">
        <v>111690</v>
      </c>
      <c r="G62" s="99">
        <v>111690</v>
      </c>
      <c r="H62" s="100">
        <v>111690</v>
      </c>
      <c r="I62" s="97">
        <v>117721</v>
      </c>
      <c r="J62" s="98">
        <v>124078</v>
      </c>
      <c r="K62" s="99">
        <v>130435</v>
      </c>
    </row>
    <row r="63" spans="1:11" ht="13.5">
      <c r="A63" s="96" t="s">
        <v>63</v>
      </c>
      <c r="B63" s="97">
        <v>61702</v>
      </c>
      <c r="C63" s="98">
        <v>80840</v>
      </c>
      <c r="D63" s="99">
        <v>81643</v>
      </c>
      <c r="E63" s="97">
        <v>85888</v>
      </c>
      <c r="F63" s="98">
        <v>85888</v>
      </c>
      <c r="G63" s="99">
        <v>85888</v>
      </c>
      <c r="H63" s="100">
        <v>85888</v>
      </c>
      <c r="I63" s="97">
        <v>90526</v>
      </c>
      <c r="J63" s="98">
        <v>95414</v>
      </c>
      <c r="K63" s="99">
        <v>100303</v>
      </c>
    </row>
    <row r="64" spans="1:11" ht="13.5">
      <c r="A64" s="96" t="s">
        <v>64</v>
      </c>
      <c r="B64" s="97">
        <v>169528</v>
      </c>
      <c r="C64" s="98">
        <v>176309</v>
      </c>
      <c r="D64" s="99">
        <v>185529</v>
      </c>
      <c r="E64" s="97">
        <v>195177</v>
      </c>
      <c r="F64" s="98">
        <v>195177</v>
      </c>
      <c r="G64" s="99">
        <v>195177</v>
      </c>
      <c r="H64" s="100">
        <v>195177</v>
      </c>
      <c r="I64" s="97">
        <v>205716</v>
      </c>
      <c r="J64" s="98">
        <v>216825</v>
      </c>
      <c r="K64" s="99">
        <v>227933</v>
      </c>
    </row>
    <row r="65" spans="1:11" ht="13.5">
      <c r="A65" s="96" t="s">
        <v>65</v>
      </c>
      <c r="B65" s="97">
        <v>398768</v>
      </c>
      <c r="C65" s="98">
        <v>420247</v>
      </c>
      <c r="D65" s="99">
        <v>452671</v>
      </c>
      <c r="E65" s="97">
        <v>476210</v>
      </c>
      <c r="F65" s="98">
        <v>476210</v>
      </c>
      <c r="G65" s="99">
        <v>476210</v>
      </c>
      <c r="H65" s="100">
        <v>476210</v>
      </c>
      <c r="I65" s="97">
        <v>501926</v>
      </c>
      <c r="J65" s="98">
        <v>529030</v>
      </c>
      <c r="K65" s="99">
        <v>556134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0.5295495537037016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556019659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1049986078</v>
      </c>
      <c r="C72" s="2">
        <f aca="true" t="shared" si="10" ref="C72:K72">+C77</f>
        <v>930207833</v>
      </c>
      <c r="D72" s="2">
        <f t="shared" si="10"/>
        <v>939372762</v>
      </c>
      <c r="E72" s="2">
        <f t="shared" si="10"/>
        <v>1031967001</v>
      </c>
      <c r="F72" s="2">
        <f t="shared" si="10"/>
        <v>1111967001</v>
      </c>
      <c r="G72" s="2">
        <f t="shared" si="10"/>
        <v>1111967001</v>
      </c>
      <c r="H72" s="2">
        <f t="shared" si="10"/>
        <v>1067756876</v>
      </c>
      <c r="I72" s="2">
        <f t="shared" si="10"/>
        <v>1137652379</v>
      </c>
      <c r="J72" s="2">
        <f t="shared" si="10"/>
        <v>1187751956</v>
      </c>
      <c r="K72" s="2">
        <f t="shared" si="10"/>
        <v>1245606037</v>
      </c>
    </row>
    <row r="73" spans="1:11" ht="12.75" hidden="1">
      <c r="A73" s="2" t="s">
        <v>105</v>
      </c>
      <c r="B73" s="2">
        <f>+B74</f>
        <v>933366045.3333331</v>
      </c>
      <c r="C73" s="2">
        <f aca="true" t="shared" si="11" ref="C73:K73">+(C78+C80+C81+C82)-(B78+B80+B81+B82)</f>
        <v>1066602514</v>
      </c>
      <c r="D73" s="2">
        <f t="shared" si="11"/>
        <v>-165509238</v>
      </c>
      <c r="E73" s="2">
        <f t="shared" si="11"/>
        <v>-598202178</v>
      </c>
      <c r="F73" s="2">
        <f>+(F78+F80+F81+F82)-(D78+D80+D81+D82)</f>
        <v>-598202178</v>
      </c>
      <c r="G73" s="2">
        <f>+(G78+G80+G81+G82)-(D78+D80+D81+D82)</f>
        <v>-598202178</v>
      </c>
      <c r="H73" s="2">
        <f>+(H78+H80+H81+H82)-(D78+D80+D81+D82)</f>
        <v>651862007</v>
      </c>
      <c r="I73" s="2">
        <f>+(I78+I80+I81+I82)-(E78+E80+E81+E82)</f>
        <v>-202488511</v>
      </c>
      <c r="J73" s="2">
        <f t="shared" si="11"/>
        <v>-46022700</v>
      </c>
      <c r="K73" s="2">
        <f t="shared" si="11"/>
        <v>5000000</v>
      </c>
    </row>
    <row r="74" spans="1:11" ht="12.75" hidden="1">
      <c r="A74" s="2" t="s">
        <v>106</v>
      </c>
      <c r="B74" s="2">
        <f>+TREND(C74:E74)</f>
        <v>933366045.3333331</v>
      </c>
      <c r="C74" s="2">
        <f>+C73</f>
        <v>1066602514</v>
      </c>
      <c r="D74" s="2">
        <f aca="true" t="shared" si="12" ref="D74:K74">+D73</f>
        <v>-165509238</v>
      </c>
      <c r="E74" s="2">
        <f t="shared" si="12"/>
        <v>-598202178</v>
      </c>
      <c r="F74" s="2">
        <f t="shared" si="12"/>
        <v>-598202178</v>
      </c>
      <c r="G74" s="2">
        <f t="shared" si="12"/>
        <v>-598202178</v>
      </c>
      <c r="H74" s="2">
        <f t="shared" si="12"/>
        <v>651862007</v>
      </c>
      <c r="I74" s="2">
        <f t="shared" si="12"/>
        <v>-202488511</v>
      </c>
      <c r="J74" s="2">
        <f t="shared" si="12"/>
        <v>-46022700</v>
      </c>
      <c r="K74" s="2">
        <f t="shared" si="12"/>
        <v>5000000</v>
      </c>
    </row>
    <row r="75" spans="1:11" ht="12.75" hidden="1">
      <c r="A75" s="2" t="s">
        <v>107</v>
      </c>
      <c r="B75" s="2">
        <f>+B84-(((B80+B81+B78)*B70)-B79)</f>
        <v>413292277.72649413</v>
      </c>
      <c r="C75" s="2">
        <f aca="true" t="shared" si="13" ref="C75:K75">+C84-(((C80+C81+C78)*C70)-C79)</f>
        <v>1409188853</v>
      </c>
      <c r="D75" s="2">
        <f t="shared" si="13"/>
        <v>2166776476</v>
      </c>
      <c r="E75" s="2">
        <f t="shared" si="13"/>
        <v>600385652</v>
      </c>
      <c r="F75" s="2">
        <f t="shared" si="13"/>
        <v>671454899</v>
      </c>
      <c r="G75" s="2">
        <f t="shared" si="13"/>
        <v>671454899</v>
      </c>
      <c r="H75" s="2">
        <f t="shared" si="13"/>
        <v>2329696133</v>
      </c>
      <c r="I75" s="2">
        <f t="shared" si="13"/>
        <v>581454899</v>
      </c>
      <c r="J75" s="2">
        <f t="shared" si="13"/>
        <v>595629143</v>
      </c>
      <c r="K75" s="2">
        <f t="shared" si="13"/>
        <v>600799900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1049986078</v>
      </c>
      <c r="C77" s="3">
        <v>930207833</v>
      </c>
      <c r="D77" s="3">
        <v>939372762</v>
      </c>
      <c r="E77" s="3">
        <v>1031967001</v>
      </c>
      <c r="F77" s="3">
        <v>1111967001</v>
      </c>
      <c r="G77" s="3">
        <v>1111967001</v>
      </c>
      <c r="H77" s="3">
        <v>1067756876</v>
      </c>
      <c r="I77" s="3">
        <v>1137652379</v>
      </c>
      <c r="J77" s="3">
        <v>1187751956</v>
      </c>
      <c r="K77" s="3">
        <v>1245606037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686868228</v>
      </c>
      <c r="C79" s="3">
        <v>1409188853</v>
      </c>
      <c r="D79" s="3">
        <v>2166776476</v>
      </c>
      <c r="E79" s="3">
        <v>470654999</v>
      </c>
      <c r="F79" s="3">
        <v>470654999</v>
      </c>
      <c r="G79" s="3">
        <v>470654999</v>
      </c>
      <c r="H79" s="3">
        <v>2128896233</v>
      </c>
      <c r="I79" s="3">
        <v>380654999</v>
      </c>
      <c r="J79" s="3">
        <v>394829243</v>
      </c>
      <c r="K79" s="3">
        <v>400000000</v>
      </c>
    </row>
    <row r="80" spans="1:11" ht="12.75" hidden="1">
      <c r="A80" s="1" t="s">
        <v>69</v>
      </c>
      <c r="B80" s="3">
        <v>509130030</v>
      </c>
      <c r="C80" s="3">
        <v>636417504</v>
      </c>
      <c r="D80" s="3">
        <v>291675099</v>
      </c>
      <c r="E80" s="3">
        <v>819511211</v>
      </c>
      <c r="F80" s="3">
        <v>819511211</v>
      </c>
      <c r="G80" s="3">
        <v>819511211</v>
      </c>
      <c r="H80" s="3">
        <v>798737435</v>
      </c>
      <c r="I80" s="3">
        <v>617022700</v>
      </c>
      <c r="J80" s="3">
        <v>571000000</v>
      </c>
      <c r="K80" s="3">
        <v>576000000</v>
      </c>
    </row>
    <row r="81" spans="1:11" ht="12.75" hidden="1">
      <c r="A81" s="1" t="s">
        <v>70</v>
      </c>
      <c r="B81" s="3">
        <v>7490083</v>
      </c>
      <c r="C81" s="3">
        <v>946805123</v>
      </c>
      <c r="D81" s="3">
        <v>1126038290</v>
      </c>
      <c r="E81" s="3">
        <v>0</v>
      </c>
      <c r="F81" s="3">
        <v>0</v>
      </c>
      <c r="G81" s="3">
        <v>0</v>
      </c>
      <c r="H81" s="3">
        <v>1270837961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556019659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129730653</v>
      </c>
      <c r="F84" s="3">
        <v>200799900</v>
      </c>
      <c r="G84" s="3">
        <v>200799900</v>
      </c>
      <c r="H84" s="3">
        <v>200799900</v>
      </c>
      <c r="I84" s="3">
        <v>200799900</v>
      </c>
      <c r="J84" s="3">
        <v>200799900</v>
      </c>
      <c r="K84" s="3">
        <v>200799900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306748000</v>
      </c>
      <c r="C5" s="6">
        <v>0</v>
      </c>
      <c r="D5" s="23">
        <v>27666695</v>
      </c>
      <c r="E5" s="24">
        <v>362089456</v>
      </c>
      <c r="F5" s="6">
        <v>377121628</v>
      </c>
      <c r="G5" s="25">
        <v>377121628</v>
      </c>
      <c r="H5" s="26">
        <v>379995364</v>
      </c>
      <c r="I5" s="24">
        <v>398240441</v>
      </c>
      <c r="J5" s="6">
        <v>424524311</v>
      </c>
      <c r="K5" s="25">
        <v>444052429</v>
      </c>
    </row>
    <row r="6" spans="1:11" ht="13.5">
      <c r="A6" s="22" t="s">
        <v>19</v>
      </c>
      <c r="B6" s="6">
        <v>2631853000</v>
      </c>
      <c r="C6" s="6">
        <v>0</v>
      </c>
      <c r="D6" s="23">
        <v>248539973</v>
      </c>
      <c r="E6" s="24">
        <v>3373981520</v>
      </c>
      <c r="F6" s="6">
        <v>3144542225</v>
      </c>
      <c r="G6" s="25">
        <v>3144542225</v>
      </c>
      <c r="H6" s="26">
        <v>2734661303</v>
      </c>
      <c r="I6" s="24">
        <v>3339986071</v>
      </c>
      <c r="J6" s="6">
        <v>3527025292</v>
      </c>
      <c r="K6" s="25">
        <v>3689268454</v>
      </c>
    </row>
    <row r="7" spans="1:11" ht="13.5">
      <c r="A7" s="22" t="s">
        <v>20</v>
      </c>
      <c r="B7" s="6">
        <v>23828000</v>
      </c>
      <c r="C7" s="6">
        <v>0</v>
      </c>
      <c r="D7" s="23">
        <v>2195363</v>
      </c>
      <c r="E7" s="24">
        <v>20773764</v>
      </c>
      <c r="F7" s="6">
        <v>30920502</v>
      </c>
      <c r="G7" s="25">
        <v>30920502</v>
      </c>
      <c r="H7" s="26">
        <v>17318425</v>
      </c>
      <c r="I7" s="24">
        <v>27311859</v>
      </c>
      <c r="J7" s="6">
        <v>35631984</v>
      </c>
      <c r="K7" s="25">
        <v>40016342</v>
      </c>
    </row>
    <row r="8" spans="1:11" ht="13.5">
      <c r="A8" s="22" t="s">
        <v>21</v>
      </c>
      <c r="B8" s="6">
        <v>458808676</v>
      </c>
      <c r="C8" s="6">
        <v>0</v>
      </c>
      <c r="D8" s="23">
        <v>10130776</v>
      </c>
      <c r="E8" s="24">
        <v>772560000</v>
      </c>
      <c r="F8" s="6">
        <v>846630563</v>
      </c>
      <c r="G8" s="25">
        <v>846630563</v>
      </c>
      <c r="H8" s="26">
        <v>337532341</v>
      </c>
      <c r="I8" s="24">
        <v>868506003</v>
      </c>
      <c r="J8" s="6">
        <v>962896396</v>
      </c>
      <c r="K8" s="25">
        <v>1065160960</v>
      </c>
    </row>
    <row r="9" spans="1:11" ht="13.5">
      <c r="A9" s="22" t="s">
        <v>22</v>
      </c>
      <c r="B9" s="6">
        <v>309877805</v>
      </c>
      <c r="C9" s="6">
        <v>0</v>
      </c>
      <c r="D9" s="23">
        <v>114523416</v>
      </c>
      <c r="E9" s="24">
        <v>669060565</v>
      </c>
      <c r="F9" s="6">
        <v>540464952</v>
      </c>
      <c r="G9" s="25">
        <v>540464952</v>
      </c>
      <c r="H9" s="26">
        <v>514888524</v>
      </c>
      <c r="I9" s="24">
        <v>556704540</v>
      </c>
      <c r="J9" s="6">
        <v>575249166</v>
      </c>
      <c r="K9" s="25">
        <v>598965345</v>
      </c>
    </row>
    <row r="10" spans="1:11" ht="25.5">
      <c r="A10" s="27" t="s">
        <v>97</v>
      </c>
      <c r="B10" s="28">
        <f>SUM(B5:B9)</f>
        <v>3731115481</v>
      </c>
      <c r="C10" s="29">
        <f aca="true" t="shared" si="0" ref="C10:K10">SUM(C5:C9)</f>
        <v>0</v>
      </c>
      <c r="D10" s="30">
        <f t="shared" si="0"/>
        <v>403056223</v>
      </c>
      <c r="E10" s="28">
        <f t="shared" si="0"/>
        <v>5198465305</v>
      </c>
      <c r="F10" s="29">
        <f t="shared" si="0"/>
        <v>4939679870</v>
      </c>
      <c r="G10" s="31">
        <f t="shared" si="0"/>
        <v>4939679870</v>
      </c>
      <c r="H10" s="32">
        <f t="shared" si="0"/>
        <v>3984395957</v>
      </c>
      <c r="I10" s="28">
        <f t="shared" si="0"/>
        <v>5190748914</v>
      </c>
      <c r="J10" s="29">
        <f t="shared" si="0"/>
        <v>5525327149</v>
      </c>
      <c r="K10" s="31">
        <f t="shared" si="0"/>
        <v>5837463530</v>
      </c>
    </row>
    <row r="11" spans="1:11" ht="13.5">
      <c r="A11" s="22" t="s">
        <v>23</v>
      </c>
      <c r="B11" s="6">
        <v>574702000</v>
      </c>
      <c r="C11" s="6">
        <v>0</v>
      </c>
      <c r="D11" s="23">
        <v>73420364</v>
      </c>
      <c r="E11" s="24">
        <v>729929718</v>
      </c>
      <c r="F11" s="6">
        <v>745819957</v>
      </c>
      <c r="G11" s="25">
        <v>745819957</v>
      </c>
      <c r="H11" s="26">
        <v>705975845</v>
      </c>
      <c r="I11" s="24">
        <v>792398131</v>
      </c>
      <c r="J11" s="6">
        <v>828848445</v>
      </c>
      <c r="K11" s="25">
        <v>866975473</v>
      </c>
    </row>
    <row r="12" spans="1:11" ht="13.5">
      <c r="A12" s="22" t="s">
        <v>24</v>
      </c>
      <c r="B12" s="6">
        <v>31420012</v>
      </c>
      <c r="C12" s="6">
        <v>0</v>
      </c>
      <c r="D12" s="23">
        <v>0</v>
      </c>
      <c r="E12" s="24">
        <v>60892617</v>
      </c>
      <c r="F12" s="6">
        <v>60892617</v>
      </c>
      <c r="G12" s="25">
        <v>60892617</v>
      </c>
      <c r="H12" s="26">
        <v>55266659</v>
      </c>
      <c r="I12" s="24">
        <v>64306476</v>
      </c>
      <c r="J12" s="6">
        <v>67264573</v>
      </c>
      <c r="K12" s="25">
        <v>70358744</v>
      </c>
    </row>
    <row r="13" spans="1:11" ht="13.5">
      <c r="A13" s="22" t="s">
        <v>98</v>
      </c>
      <c r="B13" s="6">
        <v>362143000</v>
      </c>
      <c r="C13" s="6">
        <v>0</v>
      </c>
      <c r="D13" s="23">
        <v>73952433</v>
      </c>
      <c r="E13" s="24">
        <v>448974282</v>
      </c>
      <c r="F13" s="6">
        <v>409043426</v>
      </c>
      <c r="G13" s="25">
        <v>409043426</v>
      </c>
      <c r="H13" s="26">
        <v>278180784</v>
      </c>
      <c r="I13" s="24">
        <v>507217347</v>
      </c>
      <c r="J13" s="6">
        <v>530549346</v>
      </c>
      <c r="K13" s="25">
        <v>554954615</v>
      </c>
    </row>
    <row r="14" spans="1:11" ht="13.5">
      <c r="A14" s="22" t="s">
        <v>25</v>
      </c>
      <c r="B14" s="6">
        <v>81961000</v>
      </c>
      <c r="C14" s="6">
        <v>0</v>
      </c>
      <c r="D14" s="23">
        <v>36602557</v>
      </c>
      <c r="E14" s="24">
        <v>50876578</v>
      </c>
      <c r="F14" s="6">
        <v>33250848</v>
      </c>
      <c r="G14" s="25">
        <v>33250848</v>
      </c>
      <c r="H14" s="26">
        <v>51534414</v>
      </c>
      <c r="I14" s="24">
        <v>43444262</v>
      </c>
      <c r="J14" s="6">
        <v>45442699</v>
      </c>
      <c r="K14" s="25">
        <v>47533063</v>
      </c>
    </row>
    <row r="15" spans="1:11" ht="13.5">
      <c r="A15" s="22" t="s">
        <v>26</v>
      </c>
      <c r="B15" s="6">
        <v>2110622000</v>
      </c>
      <c r="C15" s="6">
        <v>588620</v>
      </c>
      <c r="D15" s="23">
        <v>403595840</v>
      </c>
      <c r="E15" s="24">
        <v>2283563840</v>
      </c>
      <c r="F15" s="6">
        <v>2332586569</v>
      </c>
      <c r="G15" s="25">
        <v>2332586569</v>
      </c>
      <c r="H15" s="26">
        <v>2070965137</v>
      </c>
      <c r="I15" s="24">
        <v>1376489263</v>
      </c>
      <c r="J15" s="6">
        <v>1450895672</v>
      </c>
      <c r="K15" s="25">
        <v>1529154150</v>
      </c>
    </row>
    <row r="16" spans="1:11" ht="13.5">
      <c r="A16" s="22" t="s">
        <v>21</v>
      </c>
      <c r="B16" s="6">
        <v>3202000</v>
      </c>
      <c r="C16" s="6">
        <v>0</v>
      </c>
      <c r="D16" s="23">
        <v>22921301</v>
      </c>
      <c r="E16" s="24">
        <v>17406858</v>
      </c>
      <c r="F16" s="6">
        <v>17891858</v>
      </c>
      <c r="G16" s="25">
        <v>17891858</v>
      </c>
      <c r="H16" s="26">
        <v>3158402</v>
      </c>
      <c r="I16" s="24">
        <v>18683677</v>
      </c>
      <c r="J16" s="6">
        <v>19543488</v>
      </c>
      <c r="K16" s="25">
        <v>20442110</v>
      </c>
    </row>
    <row r="17" spans="1:11" ht="13.5">
      <c r="A17" s="22" t="s">
        <v>27</v>
      </c>
      <c r="B17" s="6">
        <v>886088000</v>
      </c>
      <c r="C17" s="6">
        <v>-1706548</v>
      </c>
      <c r="D17" s="23">
        <v>1168544365</v>
      </c>
      <c r="E17" s="24">
        <v>1449574435</v>
      </c>
      <c r="F17" s="6">
        <v>1331407195</v>
      </c>
      <c r="G17" s="25">
        <v>1331407195</v>
      </c>
      <c r="H17" s="26">
        <v>661686642</v>
      </c>
      <c r="I17" s="24">
        <v>1523551249</v>
      </c>
      <c r="J17" s="6">
        <v>1555210941</v>
      </c>
      <c r="K17" s="25">
        <v>1577595055</v>
      </c>
    </row>
    <row r="18" spans="1:11" ht="13.5">
      <c r="A18" s="33" t="s">
        <v>28</v>
      </c>
      <c r="B18" s="34">
        <f>SUM(B11:B17)</f>
        <v>4050138012</v>
      </c>
      <c r="C18" s="35">
        <f aca="true" t="shared" si="1" ref="C18:K18">SUM(C11:C17)</f>
        <v>-1117928</v>
      </c>
      <c r="D18" s="36">
        <f t="shared" si="1"/>
        <v>1779036860</v>
      </c>
      <c r="E18" s="34">
        <f t="shared" si="1"/>
        <v>5041218328</v>
      </c>
      <c r="F18" s="35">
        <f t="shared" si="1"/>
        <v>4930892470</v>
      </c>
      <c r="G18" s="37">
        <f t="shared" si="1"/>
        <v>4930892470</v>
      </c>
      <c r="H18" s="38">
        <f t="shared" si="1"/>
        <v>3826767883</v>
      </c>
      <c r="I18" s="34">
        <f t="shared" si="1"/>
        <v>4326090405</v>
      </c>
      <c r="J18" s="35">
        <f t="shared" si="1"/>
        <v>4497755164</v>
      </c>
      <c r="K18" s="37">
        <f t="shared" si="1"/>
        <v>4667013210</v>
      </c>
    </row>
    <row r="19" spans="1:11" ht="13.5">
      <c r="A19" s="33" t="s">
        <v>29</v>
      </c>
      <c r="B19" s="39">
        <f>+B10-B18</f>
        <v>-319022531</v>
      </c>
      <c r="C19" s="40">
        <f aca="true" t="shared" si="2" ref="C19:K19">+C10-C18</f>
        <v>1117928</v>
      </c>
      <c r="D19" s="41">
        <f t="shared" si="2"/>
        <v>-1375980637</v>
      </c>
      <c r="E19" s="39">
        <f t="shared" si="2"/>
        <v>157246977</v>
      </c>
      <c r="F19" s="40">
        <f t="shared" si="2"/>
        <v>8787400</v>
      </c>
      <c r="G19" s="42">
        <f t="shared" si="2"/>
        <v>8787400</v>
      </c>
      <c r="H19" s="43">
        <f t="shared" si="2"/>
        <v>157628074</v>
      </c>
      <c r="I19" s="39">
        <f t="shared" si="2"/>
        <v>864658509</v>
      </c>
      <c r="J19" s="40">
        <f t="shared" si="2"/>
        <v>1027571985</v>
      </c>
      <c r="K19" s="42">
        <f t="shared" si="2"/>
        <v>1170450320</v>
      </c>
    </row>
    <row r="20" spans="1:11" ht="25.5">
      <c r="A20" s="44" t="s">
        <v>30</v>
      </c>
      <c r="B20" s="45">
        <v>530606000</v>
      </c>
      <c r="C20" s="46">
        <v>0</v>
      </c>
      <c r="D20" s="47">
        <v>274138915</v>
      </c>
      <c r="E20" s="45">
        <v>484271650</v>
      </c>
      <c r="F20" s="46">
        <v>538327536</v>
      </c>
      <c r="G20" s="48">
        <v>538327536</v>
      </c>
      <c r="H20" s="49">
        <v>256695252</v>
      </c>
      <c r="I20" s="45">
        <v>459085996</v>
      </c>
      <c r="J20" s="46">
        <v>511085604</v>
      </c>
      <c r="K20" s="48">
        <v>563630040</v>
      </c>
    </row>
    <row r="21" spans="1:11" ht="63.75">
      <c r="A21" s="50" t="s">
        <v>99</v>
      </c>
      <c r="B21" s="51">
        <v>0</v>
      </c>
      <c r="C21" s="52">
        <v>0</v>
      </c>
      <c r="D21" s="53">
        <v>208997</v>
      </c>
      <c r="E21" s="51">
        <v>907043</v>
      </c>
      <c r="F21" s="52">
        <v>7043</v>
      </c>
      <c r="G21" s="54">
        <v>7043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211583469</v>
      </c>
      <c r="C22" s="58">
        <f aca="true" t="shared" si="3" ref="C22:K22">SUM(C19:C21)</f>
        <v>1117928</v>
      </c>
      <c r="D22" s="59">
        <f t="shared" si="3"/>
        <v>-1101632725</v>
      </c>
      <c r="E22" s="57">
        <f t="shared" si="3"/>
        <v>642425670</v>
      </c>
      <c r="F22" s="58">
        <f t="shared" si="3"/>
        <v>547121979</v>
      </c>
      <c r="G22" s="60">
        <f t="shared" si="3"/>
        <v>547121979</v>
      </c>
      <c r="H22" s="61">
        <f t="shared" si="3"/>
        <v>414323326</v>
      </c>
      <c r="I22" s="57">
        <f t="shared" si="3"/>
        <v>1323744505</v>
      </c>
      <c r="J22" s="58">
        <f t="shared" si="3"/>
        <v>1538657589</v>
      </c>
      <c r="K22" s="60">
        <f t="shared" si="3"/>
        <v>1734080360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211583469</v>
      </c>
      <c r="C24" s="40">
        <f aca="true" t="shared" si="4" ref="C24:K24">SUM(C22:C23)</f>
        <v>1117928</v>
      </c>
      <c r="D24" s="41">
        <f t="shared" si="4"/>
        <v>-1101632725</v>
      </c>
      <c r="E24" s="39">
        <f t="shared" si="4"/>
        <v>642425670</v>
      </c>
      <c r="F24" s="40">
        <f t="shared" si="4"/>
        <v>547121979</v>
      </c>
      <c r="G24" s="42">
        <f t="shared" si="4"/>
        <v>547121979</v>
      </c>
      <c r="H24" s="43">
        <f t="shared" si="4"/>
        <v>414323326</v>
      </c>
      <c r="I24" s="39">
        <f t="shared" si="4"/>
        <v>1323744505</v>
      </c>
      <c r="J24" s="40">
        <f t="shared" si="4"/>
        <v>1538657589</v>
      </c>
      <c r="K24" s="42">
        <f t="shared" si="4"/>
        <v>1734080360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1265000000</v>
      </c>
      <c r="C27" s="7">
        <v>13458928393</v>
      </c>
      <c r="D27" s="69">
        <v>28282290</v>
      </c>
      <c r="E27" s="70">
        <v>1146561929</v>
      </c>
      <c r="F27" s="7">
        <v>671337483</v>
      </c>
      <c r="G27" s="71">
        <v>671337483</v>
      </c>
      <c r="H27" s="72">
        <v>411259363</v>
      </c>
      <c r="I27" s="70">
        <v>611404497</v>
      </c>
      <c r="J27" s="7">
        <v>616485597</v>
      </c>
      <c r="K27" s="71">
        <v>675498720</v>
      </c>
    </row>
    <row r="28" spans="1:11" ht="13.5">
      <c r="A28" s="73" t="s">
        <v>34</v>
      </c>
      <c r="B28" s="6">
        <v>1144964566</v>
      </c>
      <c r="C28" s="6">
        <v>2102777003</v>
      </c>
      <c r="D28" s="23">
        <v>36755496</v>
      </c>
      <c r="E28" s="24">
        <v>468030549</v>
      </c>
      <c r="F28" s="6">
        <v>538328188</v>
      </c>
      <c r="G28" s="25">
        <v>538328188</v>
      </c>
      <c r="H28" s="26">
        <v>0</v>
      </c>
      <c r="I28" s="24">
        <v>459085997</v>
      </c>
      <c r="J28" s="6">
        <v>512085604</v>
      </c>
      <c r="K28" s="25">
        <v>564630040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18294434</v>
      </c>
      <c r="C30" s="6">
        <v>1385929156</v>
      </c>
      <c r="D30" s="23">
        <v>2691051</v>
      </c>
      <c r="E30" s="24">
        <v>60000000</v>
      </c>
      <c r="F30" s="6">
        <v>0</v>
      </c>
      <c r="G30" s="25">
        <v>0</v>
      </c>
      <c r="H30" s="26">
        <v>0</v>
      </c>
      <c r="I30" s="24">
        <v>95000000</v>
      </c>
      <c r="J30" s="6">
        <v>25000000</v>
      </c>
      <c r="K30" s="25">
        <v>25000000</v>
      </c>
    </row>
    <row r="31" spans="1:11" ht="13.5">
      <c r="A31" s="22" t="s">
        <v>36</v>
      </c>
      <c r="B31" s="6">
        <v>101741000</v>
      </c>
      <c r="C31" s="6">
        <v>9970222234</v>
      </c>
      <c r="D31" s="23">
        <v>-11772953</v>
      </c>
      <c r="E31" s="24">
        <v>260329280</v>
      </c>
      <c r="F31" s="6">
        <v>133009295</v>
      </c>
      <c r="G31" s="25">
        <v>133009295</v>
      </c>
      <c r="H31" s="26">
        <v>0</v>
      </c>
      <c r="I31" s="24">
        <v>57318500</v>
      </c>
      <c r="J31" s="6">
        <v>79399993</v>
      </c>
      <c r="K31" s="25">
        <v>85868680</v>
      </c>
    </row>
    <row r="32" spans="1:11" ht="13.5">
      <c r="A32" s="33" t="s">
        <v>37</v>
      </c>
      <c r="B32" s="7">
        <f>SUM(B28:B31)</f>
        <v>1265000000</v>
      </c>
      <c r="C32" s="7">
        <f aca="true" t="shared" si="5" ref="C32:K32">SUM(C28:C31)</f>
        <v>13458928393</v>
      </c>
      <c r="D32" s="69">
        <f t="shared" si="5"/>
        <v>27673594</v>
      </c>
      <c r="E32" s="70">
        <f t="shared" si="5"/>
        <v>788359829</v>
      </c>
      <c r="F32" s="7">
        <f t="shared" si="5"/>
        <v>671337483</v>
      </c>
      <c r="G32" s="71">
        <f t="shared" si="5"/>
        <v>671337483</v>
      </c>
      <c r="H32" s="72">
        <f t="shared" si="5"/>
        <v>0</v>
      </c>
      <c r="I32" s="70">
        <f t="shared" si="5"/>
        <v>611404497</v>
      </c>
      <c r="J32" s="7">
        <f t="shared" si="5"/>
        <v>616485597</v>
      </c>
      <c r="K32" s="71">
        <f t="shared" si="5"/>
        <v>675498720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737051000</v>
      </c>
      <c r="C35" s="6">
        <v>683873315</v>
      </c>
      <c r="D35" s="23">
        <v>-643427969</v>
      </c>
      <c r="E35" s="24">
        <v>1483262966</v>
      </c>
      <c r="F35" s="6">
        <v>1425391827</v>
      </c>
      <c r="G35" s="25">
        <v>1425391827</v>
      </c>
      <c r="H35" s="26">
        <v>1037020704</v>
      </c>
      <c r="I35" s="24">
        <v>1470243393</v>
      </c>
      <c r="J35" s="6">
        <v>2079571353</v>
      </c>
      <c r="K35" s="25">
        <v>2713190744</v>
      </c>
    </row>
    <row r="36" spans="1:11" ht="13.5">
      <c r="A36" s="22" t="s">
        <v>40</v>
      </c>
      <c r="B36" s="6">
        <v>8641558000</v>
      </c>
      <c r="C36" s="6">
        <v>8276619035</v>
      </c>
      <c r="D36" s="23">
        <v>-29290306</v>
      </c>
      <c r="E36" s="24">
        <v>1148379007</v>
      </c>
      <c r="F36" s="6">
        <v>17550540236</v>
      </c>
      <c r="G36" s="25">
        <v>17550540236</v>
      </c>
      <c r="H36" s="26">
        <v>116359789</v>
      </c>
      <c r="I36" s="24">
        <v>12109103087</v>
      </c>
      <c r="J36" s="6">
        <v>12238524245</v>
      </c>
      <c r="K36" s="25">
        <v>12409571758</v>
      </c>
    </row>
    <row r="37" spans="1:11" ht="13.5">
      <c r="A37" s="22" t="s">
        <v>41</v>
      </c>
      <c r="B37" s="6">
        <v>946571000</v>
      </c>
      <c r="C37" s="6">
        <v>1208521538</v>
      </c>
      <c r="D37" s="23">
        <v>489302256</v>
      </c>
      <c r="E37" s="24">
        <v>721259307</v>
      </c>
      <c r="F37" s="6">
        <v>721259307</v>
      </c>
      <c r="G37" s="25">
        <v>721259307</v>
      </c>
      <c r="H37" s="26">
        <v>807412987</v>
      </c>
      <c r="I37" s="24">
        <v>1117666523</v>
      </c>
      <c r="J37" s="6">
        <v>1083959182</v>
      </c>
      <c r="K37" s="25">
        <v>1062151304</v>
      </c>
    </row>
    <row r="38" spans="1:11" ht="13.5">
      <c r="A38" s="22" t="s">
        <v>42</v>
      </c>
      <c r="B38" s="6">
        <v>750705000</v>
      </c>
      <c r="C38" s="6">
        <v>555391733</v>
      </c>
      <c r="D38" s="23">
        <v>-30566380</v>
      </c>
      <c r="E38" s="24">
        <v>1014057984</v>
      </c>
      <c r="F38" s="6">
        <v>1114057984</v>
      </c>
      <c r="G38" s="25">
        <v>1114057984</v>
      </c>
      <c r="H38" s="26">
        <v>26905804</v>
      </c>
      <c r="I38" s="24">
        <v>1150355594</v>
      </c>
      <c r="J38" s="6">
        <v>1215423951</v>
      </c>
      <c r="K38" s="25">
        <v>1200047453</v>
      </c>
    </row>
    <row r="39" spans="1:11" ht="13.5">
      <c r="A39" s="22" t="s">
        <v>43</v>
      </c>
      <c r="B39" s="6">
        <v>7681333000</v>
      </c>
      <c r="C39" s="6">
        <v>7195461151</v>
      </c>
      <c r="D39" s="23">
        <v>-29821426</v>
      </c>
      <c r="E39" s="24">
        <v>253899012</v>
      </c>
      <c r="F39" s="6">
        <v>16593492793</v>
      </c>
      <c r="G39" s="25">
        <v>16593492793</v>
      </c>
      <c r="H39" s="26">
        <v>-95261624</v>
      </c>
      <c r="I39" s="24">
        <v>9987579858</v>
      </c>
      <c r="J39" s="6">
        <v>10480054876</v>
      </c>
      <c r="K39" s="25">
        <v>11126483385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419688000</v>
      </c>
      <c r="C42" s="6">
        <v>0</v>
      </c>
      <c r="D42" s="23">
        <v>-81779316</v>
      </c>
      <c r="E42" s="24">
        <v>0</v>
      </c>
      <c r="F42" s="6">
        <v>0</v>
      </c>
      <c r="G42" s="25">
        <v>0</v>
      </c>
      <c r="H42" s="26">
        <v>537917561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-467742000</v>
      </c>
      <c r="C43" s="6">
        <v>-3248780</v>
      </c>
      <c r="D43" s="23">
        <v>78817222</v>
      </c>
      <c r="E43" s="24">
        <v>-1379245</v>
      </c>
      <c r="F43" s="6">
        <v>0</v>
      </c>
      <c r="G43" s="25">
        <v>0</v>
      </c>
      <c r="H43" s="26">
        <v>841538227</v>
      </c>
      <c r="I43" s="24">
        <v>-45586</v>
      </c>
      <c r="J43" s="6">
        <v>-48694</v>
      </c>
      <c r="K43" s="25">
        <v>-50935</v>
      </c>
    </row>
    <row r="44" spans="1:11" ht="13.5">
      <c r="A44" s="22" t="s">
        <v>47</v>
      </c>
      <c r="B44" s="6">
        <v>-123173000</v>
      </c>
      <c r="C44" s="6">
        <v>51630792</v>
      </c>
      <c r="D44" s="23">
        <v>-51628032</v>
      </c>
      <c r="E44" s="24">
        <v>48617283</v>
      </c>
      <c r="F44" s="6">
        <v>0</v>
      </c>
      <c r="G44" s="25">
        <v>0</v>
      </c>
      <c r="H44" s="26">
        <v>-993341</v>
      </c>
      <c r="I44" s="24">
        <v>2187902</v>
      </c>
      <c r="J44" s="6">
        <v>2337165</v>
      </c>
      <c r="K44" s="25">
        <v>2444675</v>
      </c>
    </row>
    <row r="45" spans="1:11" ht="13.5">
      <c r="A45" s="33" t="s">
        <v>48</v>
      </c>
      <c r="B45" s="7">
        <v>173136000</v>
      </c>
      <c r="C45" s="7">
        <v>48382012</v>
      </c>
      <c r="D45" s="69">
        <v>-54592771</v>
      </c>
      <c r="E45" s="70">
        <v>47238038</v>
      </c>
      <c r="F45" s="7">
        <v>0</v>
      </c>
      <c r="G45" s="71">
        <v>0</v>
      </c>
      <c r="H45" s="72">
        <v>1323100494</v>
      </c>
      <c r="I45" s="70">
        <v>2142316</v>
      </c>
      <c r="J45" s="7">
        <v>2288471</v>
      </c>
      <c r="K45" s="71">
        <v>2393740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173987000</v>
      </c>
      <c r="C48" s="6">
        <v>118570123</v>
      </c>
      <c r="D48" s="23">
        <v>-301481500</v>
      </c>
      <c r="E48" s="24">
        <v>835509044</v>
      </c>
      <c r="F48" s="6">
        <v>777637905</v>
      </c>
      <c r="G48" s="25">
        <v>777637905</v>
      </c>
      <c r="H48" s="26">
        <v>-636476237</v>
      </c>
      <c r="I48" s="24">
        <v>793350482</v>
      </c>
      <c r="J48" s="6">
        <v>1371541368</v>
      </c>
      <c r="K48" s="25">
        <v>1972591380</v>
      </c>
    </row>
    <row r="49" spans="1:11" ht="13.5">
      <c r="A49" s="22" t="s">
        <v>51</v>
      </c>
      <c r="B49" s="6">
        <f>+B75</f>
        <v>290862772.65077996</v>
      </c>
      <c r="C49" s="6">
        <f aca="true" t="shared" si="6" ref="C49:K49">+C75</f>
        <v>1088377343</v>
      </c>
      <c r="D49" s="23">
        <f t="shared" si="6"/>
        <v>575435391</v>
      </c>
      <c r="E49" s="24">
        <f t="shared" si="6"/>
        <v>667513613</v>
      </c>
      <c r="F49" s="6">
        <f t="shared" si="6"/>
        <v>667513613</v>
      </c>
      <c r="G49" s="25">
        <f t="shared" si="6"/>
        <v>667513613</v>
      </c>
      <c r="H49" s="26">
        <f t="shared" si="6"/>
        <v>865412659</v>
      </c>
      <c r="I49" s="24">
        <f t="shared" si="6"/>
        <v>1020201892</v>
      </c>
      <c r="J49" s="6">
        <f t="shared" si="6"/>
        <v>983109403</v>
      </c>
      <c r="K49" s="25">
        <f t="shared" si="6"/>
        <v>956604013</v>
      </c>
    </row>
    <row r="50" spans="1:11" ht="13.5">
      <c r="A50" s="33" t="s">
        <v>52</v>
      </c>
      <c r="B50" s="7">
        <f>+B48-B49</f>
        <v>-116875772.65077996</v>
      </c>
      <c r="C50" s="7">
        <f aca="true" t="shared" si="7" ref="C50:K50">+C48-C49</f>
        <v>-969807220</v>
      </c>
      <c r="D50" s="69">
        <f t="shared" si="7"/>
        <v>-876916891</v>
      </c>
      <c r="E50" s="70">
        <f t="shared" si="7"/>
        <v>167995431</v>
      </c>
      <c r="F50" s="7">
        <f t="shared" si="7"/>
        <v>110124292</v>
      </c>
      <c r="G50" s="71">
        <f t="shared" si="7"/>
        <v>110124292</v>
      </c>
      <c r="H50" s="72">
        <f t="shared" si="7"/>
        <v>-1501888896</v>
      </c>
      <c r="I50" s="70">
        <f t="shared" si="7"/>
        <v>-226851410</v>
      </c>
      <c r="J50" s="7">
        <f t="shared" si="7"/>
        <v>388431965</v>
      </c>
      <c r="K50" s="71">
        <f t="shared" si="7"/>
        <v>1015987367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8640707000</v>
      </c>
      <c r="C53" s="6">
        <v>8273370255</v>
      </c>
      <c r="D53" s="23">
        <v>-20938816</v>
      </c>
      <c r="E53" s="24">
        <v>869777299</v>
      </c>
      <c r="F53" s="6">
        <v>17309241801</v>
      </c>
      <c r="G53" s="25">
        <v>17309241801</v>
      </c>
      <c r="H53" s="26">
        <v>-35273970</v>
      </c>
      <c r="I53" s="24">
        <v>11928109611</v>
      </c>
      <c r="J53" s="6">
        <v>12073561670</v>
      </c>
      <c r="K53" s="25">
        <v>12232505042</v>
      </c>
    </row>
    <row r="54" spans="1:11" ht="13.5">
      <c r="A54" s="22" t="s">
        <v>55</v>
      </c>
      <c r="B54" s="6">
        <v>362143000</v>
      </c>
      <c r="C54" s="6">
        <v>0</v>
      </c>
      <c r="D54" s="23">
        <v>73952433</v>
      </c>
      <c r="E54" s="24">
        <v>448974282</v>
      </c>
      <c r="F54" s="6">
        <v>409043426</v>
      </c>
      <c r="G54" s="25">
        <v>409043426</v>
      </c>
      <c r="H54" s="26">
        <v>278180784</v>
      </c>
      <c r="I54" s="24">
        <v>507217347</v>
      </c>
      <c r="J54" s="6">
        <v>530549346</v>
      </c>
      <c r="K54" s="25">
        <v>554954615</v>
      </c>
    </row>
    <row r="55" spans="1:11" ht="13.5">
      <c r="A55" s="22" t="s">
        <v>56</v>
      </c>
      <c r="B55" s="6">
        <v>0</v>
      </c>
      <c r="C55" s="6">
        <v>2346559955</v>
      </c>
      <c r="D55" s="23">
        <v>11633246</v>
      </c>
      <c r="E55" s="24">
        <v>515541649</v>
      </c>
      <c r="F55" s="6">
        <v>456739259</v>
      </c>
      <c r="G55" s="25">
        <v>456739259</v>
      </c>
      <c r="H55" s="26">
        <v>305539938</v>
      </c>
      <c r="I55" s="24">
        <v>390064517</v>
      </c>
      <c r="J55" s="6">
        <v>386420822</v>
      </c>
      <c r="K55" s="25">
        <v>419678794</v>
      </c>
    </row>
    <row r="56" spans="1:11" ht="13.5">
      <c r="A56" s="22" t="s">
        <v>57</v>
      </c>
      <c r="B56" s="6">
        <v>84666000</v>
      </c>
      <c r="C56" s="6">
        <v>0</v>
      </c>
      <c r="D56" s="23">
        <v>5055491</v>
      </c>
      <c r="E56" s="24">
        <v>214536058</v>
      </c>
      <c r="F56" s="6">
        <v>64307485</v>
      </c>
      <c r="G56" s="25">
        <v>64307485</v>
      </c>
      <c r="H56" s="26">
        <v>71316377</v>
      </c>
      <c r="I56" s="24">
        <v>145238817</v>
      </c>
      <c r="J56" s="6">
        <v>158777549</v>
      </c>
      <c r="K56" s="25">
        <v>172020145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211895128</v>
      </c>
      <c r="C59" s="6">
        <v>255073920</v>
      </c>
      <c r="D59" s="23">
        <v>260362434</v>
      </c>
      <c r="E59" s="24">
        <v>264925854</v>
      </c>
      <c r="F59" s="6">
        <v>264925854</v>
      </c>
      <c r="G59" s="25">
        <v>264925854</v>
      </c>
      <c r="H59" s="26">
        <v>264925854</v>
      </c>
      <c r="I59" s="24">
        <v>239282483</v>
      </c>
      <c r="J59" s="6">
        <v>253892673</v>
      </c>
      <c r="K59" s="25">
        <v>270074012</v>
      </c>
    </row>
    <row r="60" spans="1:11" ht="13.5">
      <c r="A60" s="90" t="s">
        <v>60</v>
      </c>
      <c r="B60" s="6">
        <v>45448632</v>
      </c>
      <c r="C60" s="6">
        <v>92776878</v>
      </c>
      <c r="D60" s="23">
        <v>87098421</v>
      </c>
      <c r="E60" s="24">
        <v>89514109</v>
      </c>
      <c r="F60" s="6">
        <v>89514109</v>
      </c>
      <c r="G60" s="25">
        <v>89514109</v>
      </c>
      <c r="H60" s="26">
        <v>89514109</v>
      </c>
      <c r="I60" s="24">
        <v>91643561</v>
      </c>
      <c r="J60" s="6">
        <v>93768528</v>
      </c>
      <c r="K60" s="25">
        <v>95991243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16480</v>
      </c>
      <c r="C62" s="98">
        <v>16480</v>
      </c>
      <c r="D62" s="99">
        <v>16480</v>
      </c>
      <c r="E62" s="97">
        <v>16480</v>
      </c>
      <c r="F62" s="98">
        <v>16480</v>
      </c>
      <c r="G62" s="99">
        <v>16480</v>
      </c>
      <c r="H62" s="100">
        <v>16480</v>
      </c>
      <c r="I62" s="97">
        <v>22000</v>
      </c>
      <c r="J62" s="98">
        <v>22880</v>
      </c>
      <c r="K62" s="99">
        <v>23795</v>
      </c>
    </row>
    <row r="63" spans="1:11" ht="13.5">
      <c r="A63" s="96" t="s">
        <v>63</v>
      </c>
      <c r="B63" s="97">
        <v>13871</v>
      </c>
      <c r="C63" s="98">
        <v>13871</v>
      </c>
      <c r="D63" s="99">
        <v>13871</v>
      </c>
      <c r="E63" s="97">
        <v>13871</v>
      </c>
      <c r="F63" s="98">
        <v>13871</v>
      </c>
      <c r="G63" s="99">
        <v>13871</v>
      </c>
      <c r="H63" s="100">
        <v>13871</v>
      </c>
      <c r="I63" s="97">
        <v>18033</v>
      </c>
      <c r="J63" s="98">
        <v>23441</v>
      </c>
      <c r="K63" s="99">
        <v>30475</v>
      </c>
    </row>
    <row r="64" spans="1:11" ht="13.5">
      <c r="A64" s="96" t="s">
        <v>64</v>
      </c>
      <c r="B64" s="97">
        <v>14842</v>
      </c>
      <c r="C64" s="98">
        <v>14842</v>
      </c>
      <c r="D64" s="99">
        <v>14842</v>
      </c>
      <c r="E64" s="97">
        <v>14842</v>
      </c>
      <c r="F64" s="98">
        <v>14842</v>
      </c>
      <c r="G64" s="99">
        <v>14842</v>
      </c>
      <c r="H64" s="100">
        <v>14842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86487</v>
      </c>
      <c r="C65" s="98">
        <v>86487</v>
      </c>
      <c r="D65" s="99">
        <v>86487</v>
      </c>
      <c r="E65" s="97">
        <v>86487</v>
      </c>
      <c r="F65" s="98">
        <v>86487</v>
      </c>
      <c r="G65" s="99">
        <v>86487</v>
      </c>
      <c r="H65" s="100">
        <v>86487</v>
      </c>
      <c r="I65" s="97">
        <v>86658</v>
      </c>
      <c r="J65" s="98">
        <v>86830</v>
      </c>
      <c r="K65" s="99">
        <v>87002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0.970370337519135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2943986000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3033878805</v>
      </c>
      <c r="C72" s="2">
        <f aca="true" t="shared" si="10" ref="C72:K72">+C77</f>
        <v>0</v>
      </c>
      <c r="D72" s="2">
        <f t="shared" si="10"/>
        <v>326296193</v>
      </c>
      <c r="E72" s="2">
        <f t="shared" si="10"/>
        <v>3973600524</v>
      </c>
      <c r="F72" s="2">
        <f t="shared" si="10"/>
        <v>3646022881</v>
      </c>
      <c r="G72" s="2">
        <f t="shared" si="10"/>
        <v>3646022881</v>
      </c>
      <c r="H72" s="2">
        <f t="shared" si="10"/>
        <v>3236059061</v>
      </c>
      <c r="I72" s="2">
        <f t="shared" si="10"/>
        <v>3885486940</v>
      </c>
      <c r="J72" s="2">
        <f t="shared" si="10"/>
        <v>4105584008</v>
      </c>
      <c r="K72" s="2">
        <f t="shared" si="10"/>
        <v>4294440875</v>
      </c>
    </row>
    <row r="73" spans="1:11" ht="12.75" hidden="1">
      <c r="A73" s="2" t="s">
        <v>105</v>
      </c>
      <c r="B73" s="2">
        <f>+B74</f>
        <v>-431839712.99999994</v>
      </c>
      <c r="C73" s="2">
        <f aca="true" t="shared" si="11" ref="C73:K73">+(C78+C80+C81+C82)-(B78+B80+B81+B82)</f>
        <v>16860590</v>
      </c>
      <c r="D73" s="2">
        <f t="shared" si="11"/>
        <v>-861114177</v>
      </c>
      <c r="E73" s="2">
        <f t="shared" si="11"/>
        <v>953112874</v>
      </c>
      <c r="F73" s="2">
        <f>+(F78+F80+F81+F82)-(D78+D80+D81+D82)</f>
        <v>953112874</v>
      </c>
      <c r="G73" s="2">
        <f>+(G78+G80+G81+G82)-(D78+D80+D81+D82)</f>
        <v>953112874</v>
      </c>
      <c r="H73" s="2">
        <f>+(H78+H80+H81+H82)-(D78+D80+D81+D82)</f>
        <v>1989544584</v>
      </c>
      <c r="I73" s="2">
        <f>+(I78+I80+I81+I82)-(E78+E80+E81+E82)</f>
        <v>28313571</v>
      </c>
      <c r="J73" s="2">
        <f t="shared" si="11"/>
        <v>30255343</v>
      </c>
      <c r="K73" s="2">
        <f t="shared" si="11"/>
        <v>31647089</v>
      </c>
    </row>
    <row r="74" spans="1:11" ht="12.75" hidden="1">
      <c r="A74" s="2" t="s">
        <v>106</v>
      </c>
      <c r="B74" s="2">
        <f>+TREND(C74:E74)</f>
        <v>-431839712.99999994</v>
      </c>
      <c r="C74" s="2">
        <f>+C73</f>
        <v>16860590</v>
      </c>
      <c r="D74" s="2">
        <f aca="true" t="shared" si="12" ref="D74:K74">+D73</f>
        <v>-861114177</v>
      </c>
      <c r="E74" s="2">
        <f t="shared" si="12"/>
        <v>953112874</v>
      </c>
      <c r="F74" s="2">
        <f t="shared" si="12"/>
        <v>953112874</v>
      </c>
      <c r="G74" s="2">
        <f t="shared" si="12"/>
        <v>953112874</v>
      </c>
      <c r="H74" s="2">
        <f t="shared" si="12"/>
        <v>1989544584</v>
      </c>
      <c r="I74" s="2">
        <f t="shared" si="12"/>
        <v>28313571</v>
      </c>
      <c r="J74" s="2">
        <f t="shared" si="12"/>
        <v>30255343</v>
      </c>
      <c r="K74" s="2">
        <f t="shared" si="12"/>
        <v>31647089</v>
      </c>
    </row>
    <row r="75" spans="1:11" ht="12.75" hidden="1">
      <c r="A75" s="2" t="s">
        <v>107</v>
      </c>
      <c r="B75" s="2">
        <f>+B84-(((B80+B81+B78)*B70)-B79)</f>
        <v>290862772.65077996</v>
      </c>
      <c r="C75" s="2">
        <f aca="true" t="shared" si="13" ref="C75:K75">+C84-(((C80+C81+C78)*C70)-C79)</f>
        <v>1088377343</v>
      </c>
      <c r="D75" s="2">
        <f t="shared" si="13"/>
        <v>575435391</v>
      </c>
      <c r="E75" s="2">
        <f t="shared" si="13"/>
        <v>667513613</v>
      </c>
      <c r="F75" s="2">
        <f t="shared" si="13"/>
        <v>667513613</v>
      </c>
      <c r="G75" s="2">
        <f t="shared" si="13"/>
        <v>667513613</v>
      </c>
      <c r="H75" s="2">
        <f t="shared" si="13"/>
        <v>865412659</v>
      </c>
      <c r="I75" s="2">
        <f t="shared" si="13"/>
        <v>1020201892</v>
      </c>
      <c r="J75" s="2">
        <f t="shared" si="13"/>
        <v>983109403</v>
      </c>
      <c r="K75" s="2">
        <f t="shared" si="13"/>
        <v>956604013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3033878805</v>
      </c>
      <c r="C77" s="3">
        <v>0</v>
      </c>
      <c r="D77" s="3">
        <v>326296193</v>
      </c>
      <c r="E77" s="3">
        <v>3973600524</v>
      </c>
      <c r="F77" s="3">
        <v>3646022881</v>
      </c>
      <c r="G77" s="3">
        <v>3646022881</v>
      </c>
      <c r="H77" s="3">
        <v>3236059061</v>
      </c>
      <c r="I77" s="3">
        <v>3885486940</v>
      </c>
      <c r="J77" s="3">
        <v>4105584008</v>
      </c>
      <c r="K77" s="3">
        <v>4294440875</v>
      </c>
    </row>
    <row r="78" spans="1:11" ht="12.75" hidden="1">
      <c r="A78" s="1" t="s">
        <v>67</v>
      </c>
      <c r="B78" s="3">
        <v>0</v>
      </c>
      <c r="C78" s="3">
        <v>2050338</v>
      </c>
      <c r="D78" s="3">
        <v>-206067</v>
      </c>
      <c r="E78" s="3">
        <v>135806</v>
      </c>
      <c r="F78" s="3">
        <v>135806</v>
      </c>
      <c r="G78" s="3">
        <v>135806</v>
      </c>
      <c r="H78" s="3">
        <v>-251278</v>
      </c>
      <c r="I78" s="3">
        <v>141918</v>
      </c>
      <c r="J78" s="3">
        <v>148446</v>
      </c>
      <c r="K78" s="3">
        <v>155274</v>
      </c>
    </row>
    <row r="79" spans="1:11" ht="12.75" hidden="1">
      <c r="A79" s="1" t="s">
        <v>68</v>
      </c>
      <c r="B79" s="3">
        <v>795827000</v>
      </c>
      <c r="C79" s="3">
        <v>990478023</v>
      </c>
      <c r="D79" s="3">
        <v>472347407</v>
      </c>
      <c r="E79" s="3">
        <v>560302109</v>
      </c>
      <c r="F79" s="3">
        <v>560302109</v>
      </c>
      <c r="G79" s="3">
        <v>560302109</v>
      </c>
      <c r="H79" s="3">
        <v>758201155</v>
      </c>
      <c r="I79" s="3">
        <v>949466251</v>
      </c>
      <c r="J79" s="3">
        <v>908021698</v>
      </c>
      <c r="K79" s="3">
        <v>878120696</v>
      </c>
    </row>
    <row r="80" spans="1:11" ht="12.75" hidden="1">
      <c r="A80" s="1" t="s">
        <v>69</v>
      </c>
      <c r="B80" s="3">
        <v>436149000</v>
      </c>
      <c r="C80" s="3">
        <v>411928584</v>
      </c>
      <c r="D80" s="3">
        <v>-365896511</v>
      </c>
      <c r="E80" s="3">
        <v>525901706</v>
      </c>
      <c r="F80" s="3">
        <v>525901706</v>
      </c>
      <c r="G80" s="3">
        <v>525901706</v>
      </c>
      <c r="H80" s="3">
        <v>1253819235</v>
      </c>
      <c r="I80" s="3">
        <v>549567283</v>
      </c>
      <c r="J80" s="3">
        <v>574847378</v>
      </c>
      <c r="K80" s="3">
        <v>601290358</v>
      </c>
    </row>
    <row r="81" spans="1:11" ht="12.75" hidden="1">
      <c r="A81" s="1" t="s">
        <v>70</v>
      </c>
      <c r="B81" s="3">
        <v>84234000</v>
      </c>
      <c r="C81" s="3">
        <v>123267282</v>
      </c>
      <c r="D81" s="3">
        <v>42361310</v>
      </c>
      <c r="E81" s="3">
        <v>102402886</v>
      </c>
      <c r="F81" s="3">
        <v>102402886</v>
      </c>
      <c r="G81" s="3">
        <v>102402886</v>
      </c>
      <c r="H81" s="3">
        <v>412229829</v>
      </c>
      <c r="I81" s="3">
        <v>107001078</v>
      </c>
      <c r="J81" s="3">
        <v>111923127</v>
      </c>
      <c r="K81" s="3">
        <v>117071591</v>
      </c>
    </row>
    <row r="82" spans="1:11" ht="12.75" hidden="1">
      <c r="A82" s="1" t="s">
        <v>71</v>
      </c>
      <c r="B82" s="3">
        <v>169000</v>
      </c>
      <c r="C82" s="3">
        <v>166386</v>
      </c>
      <c r="D82" s="3">
        <v>39681</v>
      </c>
      <c r="E82" s="3">
        <v>970889</v>
      </c>
      <c r="F82" s="3">
        <v>970889</v>
      </c>
      <c r="G82" s="3">
        <v>970889</v>
      </c>
      <c r="H82" s="3">
        <v>45211</v>
      </c>
      <c r="I82" s="3">
        <v>1014579</v>
      </c>
      <c r="J82" s="3">
        <v>1061250</v>
      </c>
      <c r="K82" s="3">
        <v>1110067</v>
      </c>
    </row>
    <row r="83" spans="1:11" ht="12.75" hidden="1">
      <c r="A83" s="1" t="s">
        <v>72</v>
      </c>
      <c r="B83" s="3">
        <v>2943986000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97899320</v>
      </c>
      <c r="D84" s="3">
        <v>103087984</v>
      </c>
      <c r="E84" s="3">
        <v>107211504</v>
      </c>
      <c r="F84" s="3">
        <v>107211504</v>
      </c>
      <c r="G84" s="3">
        <v>107211504</v>
      </c>
      <c r="H84" s="3">
        <v>107211504</v>
      </c>
      <c r="I84" s="3">
        <v>70735641</v>
      </c>
      <c r="J84" s="3">
        <v>75087705</v>
      </c>
      <c r="K84" s="3">
        <v>78483317</v>
      </c>
    </row>
    <row r="85" spans="1:11" ht="12.75" hidden="1">
      <c r="A85" s="1" t="s">
        <v>74</v>
      </c>
      <c r="B85" s="3">
        <v>0</v>
      </c>
      <c r="C85" s="3">
        <v>0</v>
      </c>
      <c r="D85" s="3">
        <v>17678480</v>
      </c>
      <c r="E85" s="3">
        <v>133096762</v>
      </c>
      <c r="F85" s="3">
        <v>133096762</v>
      </c>
      <c r="G85" s="3">
        <v>133096762</v>
      </c>
      <c r="H85" s="3">
        <v>133096762</v>
      </c>
      <c r="I85" s="3">
        <v>135758697</v>
      </c>
      <c r="J85" s="3">
        <v>138473871</v>
      </c>
      <c r="K85" s="3">
        <v>141243349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7638364</v>
      </c>
      <c r="C5" s="6">
        <v>7451017</v>
      </c>
      <c r="D5" s="23">
        <v>7325475</v>
      </c>
      <c r="E5" s="24">
        <v>5627805</v>
      </c>
      <c r="F5" s="6">
        <v>6748805</v>
      </c>
      <c r="G5" s="25">
        <v>6748805</v>
      </c>
      <c r="H5" s="26">
        <v>5390128</v>
      </c>
      <c r="I5" s="24">
        <v>6886633</v>
      </c>
      <c r="J5" s="6">
        <v>7203418</v>
      </c>
      <c r="K5" s="25">
        <v>7534775</v>
      </c>
    </row>
    <row r="6" spans="1:11" ht="13.5">
      <c r="A6" s="22" t="s">
        <v>19</v>
      </c>
      <c r="B6" s="6">
        <v>36574915</v>
      </c>
      <c r="C6" s="6">
        <v>59163555</v>
      </c>
      <c r="D6" s="23">
        <v>18216001</v>
      </c>
      <c r="E6" s="24">
        <v>56749387</v>
      </c>
      <c r="F6" s="6">
        <v>58512975</v>
      </c>
      <c r="G6" s="25">
        <v>58512975</v>
      </c>
      <c r="H6" s="26">
        <v>16584915</v>
      </c>
      <c r="I6" s="24">
        <v>60042685</v>
      </c>
      <c r="J6" s="6">
        <v>63435957</v>
      </c>
      <c r="K6" s="25">
        <v>67023200</v>
      </c>
    </row>
    <row r="7" spans="1:11" ht="13.5">
      <c r="A7" s="22" t="s">
        <v>20</v>
      </c>
      <c r="B7" s="6">
        <v>43794</v>
      </c>
      <c r="C7" s="6">
        <v>102854</v>
      </c>
      <c r="D7" s="23">
        <v>81975</v>
      </c>
      <c r="E7" s="24">
        <v>52600</v>
      </c>
      <c r="F7" s="6">
        <v>52600</v>
      </c>
      <c r="G7" s="25">
        <v>52600</v>
      </c>
      <c r="H7" s="26">
        <v>80243</v>
      </c>
      <c r="I7" s="24">
        <v>54967</v>
      </c>
      <c r="J7" s="6">
        <v>52600</v>
      </c>
      <c r="K7" s="25">
        <v>52600</v>
      </c>
    </row>
    <row r="8" spans="1:11" ht="13.5">
      <c r="A8" s="22" t="s">
        <v>21</v>
      </c>
      <c r="B8" s="6">
        <v>69313842</v>
      </c>
      <c r="C8" s="6">
        <v>104700278</v>
      </c>
      <c r="D8" s="23">
        <v>125992571</v>
      </c>
      <c r="E8" s="24">
        <v>96904350</v>
      </c>
      <c r="F8" s="6">
        <v>96904350</v>
      </c>
      <c r="G8" s="25">
        <v>96904350</v>
      </c>
      <c r="H8" s="26">
        <v>81276751</v>
      </c>
      <c r="I8" s="24">
        <v>104636850</v>
      </c>
      <c r="J8" s="6">
        <v>114153850</v>
      </c>
      <c r="K8" s="25">
        <v>123988800</v>
      </c>
    </row>
    <row r="9" spans="1:11" ht="13.5">
      <c r="A9" s="22" t="s">
        <v>22</v>
      </c>
      <c r="B9" s="6">
        <v>56114291</v>
      </c>
      <c r="C9" s="6">
        <v>62187345</v>
      </c>
      <c r="D9" s="23">
        <v>34846290</v>
      </c>
      <c r="E9" s="24">
        <v>76705181</v>
      </c>
      <c r="F9" s="6">
        <v>76705181</v>
      </c>
      <c r="G9" s="25">
        <v>76705181</v>
      </c>
      <c r="H9" s="26">
        <v>10729317</v>
      </c>
      <c r="I9" s="24">
        <v>79975414</v>
      </c>
      <c r="J9" s="6">
        <v>74449484</v>
      </c>
      <c r="K9" s="25">
        <v>77874159</v>
      </c>
    </row>
    <row r="10" spans="1:11" ht="25.5">
      <c r="A10" s="27" t="s">
        <v>97</v>
      </c>
      <c r="B10" s="28">
        <f>SUM(B5:B9)</f>
        <v>169685206</v>
      </c>
      <c r="C10" s="29">
        <f aca="true" t="shared" si="0" ref="C10:K10">SUM(C5:C9)</f>
        <v>233605049</v>
      </c>
      <c r="D10" s="30">
        <f t="shared" si="0"/>
        <v>186462312</v>
      </c>
      <c r="E10" s="28">
        <f t="shared" si="0"/>
        <v>236039323</v>
      </c>
      <c r="F10" s="29">
        <f t="shared" si="0"/>
        <v>238923911</v>
      </c>
      <c r="G10" s="31">
        <f t="shared" si="0"/>
        <v>238923911</v>
      </c>
      <c r="H10" s="32">
        <f t="shared" si="0"/>
        <v>114061354</v>
      </c>
      <c r="I10" s="28">
        <f t="shared" si="0"/>
        <v>251596549</v>
      </c>
      <c r="J10" s="29">
        <f t="shared" si="0"/>
        <v>259295309</v>
      </c>
      <c r="K10" s="31">
        <f t="shared" si="0"/>
        <v>276473534</v>
      </c>
    </row>
    <row r="11" spans="1:11" ht="13.5">
      <c r="A11" s="22" t="s">
        <v>23</v>
      </c>
      <c r="B11" s="6">
        <v>46600417</v>
      </c>
      <c r="C11" s="6">
        <v>58292261</v>
      </c>
      <c r="D11" s="23">
        <v>58888769</v>
      </c>
      <c r="E11" s="24">
        <v>56311775</v>
      </c>
      <c r="F11" s="6">
        <v>67256568</v>
      </c>
      <c r="G11" s="25">
        <v>67256568</v>
      </c>
      <c r="H11" s="26">
        <v>28746263</v>
      </c>
      <c r="I11" s="24">
        <v>61978074</v>
      </c>
      <c r="J11" s="6">
        <v>65845806</v>
      </c>
      <c r="K11" s="25">
        <v>69955003</v>
      </c>
    </row>
    <row r="12" spans="1:11" ht="13.5">
      <c r="A12" s="22" t="s">
        <v>24</v>
      </c>
      <c r="B12" s="6">
        <v>6308215</v>
      </c>
      <c r="C12" s="6">
        <v>4637295</v>
      </c>
      <c r="D12" s="23">
        <v>4715255</v>
      </c>
      <c r="E12" s="24">
        <v>4045723</v>
      </c>
      <c r="F12" s="6">
        <v>4800718</v>
      </c>
      <c r="G12" s="25">
        <v>4800718</v>
      </c>
      <c r="H12" s="26">
        <v>2351973</v>
      </c>
      <c r="I12" s="24">
        <v>4669195</v>
      </c>
      <c r="J12" s="6">
        <v>4961019</v>
      </c>
      <c r="K12" s="25">
        <v>5271082</v>
      </c>
    </row>
    <row r="13" spans="1:11" ht="13.5">
      <c r="A13" s="22" t="s">
        <v>98</v>
      </c>
      <c r="B13" s="6">
        <v>43204677</v>
      </c>
      <c r="C13" s="6">
        <v>29164845</v>
      </c>
      <c r="D13" s="23">
        <v>23353921</v>
      </c>
      <c r="E13" s="24">
        <v>46435116</v>
      </c>
      <c r="F13" s="6">
        <v>41912116</v>
      </c>
      <c r="G13" s="25">
        <v>41912116</v>
      </c>
      <c r="H13" s="26">
        <v>7447895</v>
      </c>
      <c r="I13" s="24">
        <v>40546825</v>
      </c>
      <c r="J13" s="6">
        <v>42403691</v>
      </c>
      <c r="K13" s="25">
        <v>45061225</v>
      </c>
    </row>
    <row r="14" spans="1:11" ht="13.5">
      <c r="A14" s="22" t="s">
        <v>25</v>
      </c>
      <c r="B14" s="6">
        <v>3888581</v>
      </c>
      <c r="C14" s="6">
        <v>4692627</v>
      </c>
      <c r="D14" s="23">
        <v>8616831</v>
      </c>
      <c r="E14" s="24">
        <v>560728</v>
      </c>
      <c r="F14" s="6">
        <v>3760728</v>
      </c>
      <c r="G14" s="25">
        <v>3760728</v>
      </c>
      <c r="H14" s="26">
        <v>1712988</v>
      </c>
      <c r="I14" s="24">
        <v>1713839</v>
      </c>
      <c r="J14" s="6">
        <v>1792676</v>
      </c>
      <c r="K14" s="25">
        <v>1875139</v>
      </c>
    </row>
    <row r="15" spans="1:11" ht="13.5">
      <c r="A15" s="22" t="s">
        <v>26</v>
      </c>
      <c r="B15" s="6">
        <v>31428933</v>
      </c>
      <c r="C15" s="6">
        <v>33723911</v>
      </c>
      <c r="D15" s="23">
        <v>40685766</v>
      </c>
      <c r="E15" s="24">
        <v>42563623</v>
      </c>
      <c r="F15" s="6">
        <v>42707520</v>
      </c>
      <c r="G15" s="25">
        <v>42707520</v>
      </c>
      <c r="H15" s="26">
        <v>13965155</v>
      </c>
      <c r="I15" s="24">
        <v>44050459</v>
      </c>
      <c r="J15" s="6">
        <v>46076781</v>
      </c>
      <c r="K15" s="25">
        <v>48196310</v>
      </c>
    </row>
    <row r="16" spans="1:11" ht="13.5">
      <c r="A16" s="22" t="s">
        <v>21</v>
      </c>
      <c r="B16" s="6">
        <v>0</v>
      </c>
      <c r="C16" s="6">
        <v>1453446</v>
      </c>
      <c r="D16" s="23">
        <v>1375559</v>
      </c>
      <c r="E16" s="24">
        <v>4122041</v>
      </c>
      <c r="F16" s="6">
        <v>4258811</v>
      </c>
      <c r="G16" s="25">
        <v>4258811</v>
      </c>
      <c r="H16" s="26">
        <v>833274</v>
      </c>
      <c r="I16" s="24">
        <v>2566870</v>
      </c>
      <c r="J16" s="6">
        <v>2685211</v>
      </c>
      <c r="K16" s="25">
        <v>2809013</v>
      </c>
    </row>
    <row r="17" spans="1:11" ht="13.5">
      <c r="A17" s="22" t="s">
        <v>27</v>
      </c>
      <c r="B17" s="6">
        <v>88650763</v>
      </c>
      <c r="C17" s="6">
        <v>126206176</v>
      </c>
      <c r="D17" s="23">
        <v>73899501</v>
      </c>
      <c r="E17" s="24">
        <v>59361890</v>
      </c>
      <c r="F17" s="6">
        <v>67943351</v>
      </c>
      <c r="G17" s="25">
        <v>67943351</v>
      </c>
      <c r="H17" s="26">
        <v>20433157</v>
      </c>
      <c r="I17" s="24">
        <v>85363928</v>
      </c>
      <c r="J17" s="6">
        <v>87535299</v>
      </c>
      <c r="K17" s="25">
        <v>91789935</v>
      </c>
    </row>
    <row r="18" spans="1:11" ht="13.5">
      <c r="A18" s="33" t="s">
        <v>28</v>
      </c>
      <c r="B18" s="34">
        <f>SUM(B11:B17)</f>
        <v>220081586</v>
      </c>
      <c r="C18" s="35">
        <f aca="true" t="shared" si="1" ref="C18:K18">SUM(C11:C17)</f>
        <v>258170561</v>
      </c>
      <c r="D18" s="36">
        <f t="shared" si="1"/>
        <v>211535602</v>
      </c>
      <c r="E18" s="34">
        <f t="shared" si="1"/>
        <v>213400896</v>
      </c>
      <c r="F18" s="35">
        <f t="shared" si="1"/>
        <v>232639812</v>
      </c>
      <c r="G18" s="37">
        <f t="shared" si="1"/>
        <v>232639812</v>
      </c>
      <c r="H18" s="38">
        <f t="shared" si="1"/>
        <v>75490705</v>
      </c>
      <c r="I18" s="34">
        <f t="shared" si="1"/>
        <v>240889190</v>
      </c>
      <c r="J18" s="35">
        <f t="shared" si="1"/>
        <v>251300483</v>
      </c>
      <c r="K18" s="37">
        <f t="shared" si="1"/>
        <v>264957707</v>
      </c>
    </row>
    <row r="19" spans="1:11" ht="13.5">
      <c r="A19" s="33" t="s">
        <v>29</v>
      </c>
      <c r="B19" s="39">
        <f>+B10-B18</f>
        <v>-50396380</v>
      </c>
      <c r="C19" s="40">
        <f aca="true" t="shared" si="2" ref="C19:K19">+C10-C18</f>
        <v>-24565512</v>
      </c>
      <c r="D19" s="41">
        <f t="shared" si="2"/>
        <v>-25073290</v>
      </c>
      <c r="E19" s="39">
        <f t="shared" si="2"/>
        <v>22638427</v>
      </c>
      <c r="F19" s="40">
        <f t="shared" si="2"/>
        <v>6284099</v>
      </c>
      <c r="G19" s="42">
        <f t="shared" si="2"/>
        <v>6284099</v>
      </c>
      <c r="H19" s="43">
        <f t="shared" si="2"/>
        <v>38570649</v>
      </c>
      <c r="I19" s="39">
        <f t="shared" si="2"/>
        <v>10707359</v>
      </c>
      <c r="J19" s="40">
        <f t="shared" si="2"/>
        <v>7994826</v>
      </c>
      <c r="K19" s="42">
        <f t="shared" si="2"/>
        <v>11515827</v>
      </c>
    </row>
    <row r="20" spans="1:11" ht="25.5">
      <c r="A20" s="44" t="s">
        <v>30</v>
      </c>
      <c r="B20" s="45">
        <v>32101889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-18294491</v>
      </c>
      <c r="C22" s="58">
        <f aca="true" t="shared" si="3" ref="C22:K22">SUM(C19:C21)</f>
        <v>-24565512</v>
      </c>
      <c r="D22" s="59">
        <f t="shared" si="3"/>
        <v>-25073290</v>
      </c>
      <c r="E22" s="57">
        <f t="shared" si="3"/>
        <v>22638427</v>
      </c>
      <c r="F22" s="58">
        <f t="shared" si="3"/>
        <v>6284099</v>
      </c>
      <c r="G22" s="60">
        <f t="shared" si="3"/>
        <v>6284099</v>
      </c>
      <c r="H22" s="61">
        <f t="shared" si="3"/>
        <v>38570649</v>
      </c>
      <c r="I22" s="57">
        <f t="shared" si="3"/>
        <v>10707359</v>
      </c>
      <c r="J22" s="58">
        <f t="shared" si="3"/>
        <v>7994826</v>
      </c>
      <c r="K22" s="60">
        <f t="shared" si="3"/>
        <v>11515827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-18294491</v>
      </c>
      <c r="C24" s="40">
        <f aca="true" t="shared" si="4" ref="C24:K24">SUM(C22:C23)</f>
        <v>-24565512</v>
      </c>
      <c r="D24" s="41">
        <f t="shared" si="4"/>
        <v>-25073290</v>
      </c>
      <c r="E24" s="39">
        <f t="shared" si="4"/>
        <v>22638427</v>
      </c>
      <c r="F24" s="40">
        <f t="shared" si="4"/>
        <v>6284099</v>
      </c>
      <c r="G24" s="42">
        <f t="shared" si="4"/>
        <v>6284099</v>
      </c>
      <c r="H24" s="43">
        <f t="shared" si="4"/>
        <v>38570649</v>
      </c>
      <c r="I24" s="39">
        <f t="shared" si="4"/>
        <v>10707359</v>
      </c>
      <c r="J24" s="40">
        <f t="shared" si="4"/>
        <v>7994826</v>
      </c>
      <c r="K24" s="42">
        <f t="shared" si="4"/>
        <v>11515827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47735514</v>
      </c>
      <c r="C27" s="7">
        <v>1076560694</v>
      </c>
      <c r="D27" s="69">
        <v>39967632</v>
      </c>
      <c r="E27" s="70">
        <v>24555000</v>
      </c>
      <c r="F27" s="7">
        <v>929148460</v>
      </c>
      <c r="G27" s="71">
        <v>929148460</v>
      </c>
      <c r="H27" s="72">
        <v>0</v>
      </c>
      <c r="I27" s="70">
        <v>33912150</v>
      </c>
      <c r="J27" s="7">
        <v>36255150</v>
      </c>
      <c r="K27" s="71">
        <v>47603200</v>
      </c>
    </row>
    <row r="28" spans="1:11" ht="13.5">
      <c r="A28" s="73" t="s">
        <v>34</v>
      </c>
      <c r="B28" s="6">
        <v>23411962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24323552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47735514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126285023</v>
      </c>
      <c r="C35" s="6">
        <v>137361690</v>
      </c>
      <c r="D35" s="23">
        <v>207542580</v>
      </c>
      <c r="E35" s="24">
        <v>20522324</v>
      </c>
      <c r="F35" s="6">
        <v>207542569</v>
      </c>
      <c r="G35" s="25">
        <v>207542569</v>
      </c>
      <c r="H35" s="26">
        <v>57727055</v>
      </c>
      <c r="I35" s="24">
        <v>248110326</v>
      </c>
      <c r="J35" s="6">
        <v>235569347</v>
      </c>
      <c r="K35" s="25">
        <v>221401489</v>
      </c>
    </row>
    <row r="36" spans="1:11" ht="13.5">
      <c r="A36" s="22" t="s">
        <v>40</v>
      </c>
      <c r="B36" s="6">
        <v>581421667</v>
      </c>
      <c r="C36" s="6">
        <v>589894879</v>
      </c>
      <c r="D36" s="23">
        <v>602563499</v>
      </c>
      <c r="E36" s="24">
        <v>635126357</v>
      </c>
      <c r="F36" s="6">
        <v>602563501</v>
      </c>
      <c r="G36" s="25">
        <v>602563501</v>
      </c>
      <c r="H36" s="26">
        <v>1179936</v>
      </c>
      <c r="I36" s="24">
        <v>602972619</v>
      </c>
      <c r="J36" s="6">
        <v>605026011</v>
      </c>
      <c r="K36" s="25">
        <v>616854171</v>
      </c>
    </row>
    <row r="37" spans="1:11" ht="13.5">
      <c r="A37" s="22" t="s">
        <v>41</v>
      </c>
      <c r="B37" s="6">
        <v>175113055</v>
      </c>
      <c r="C37" s="6">
        <v>233998731</v>
      </c>
      <c r="D37" s="23">
        <v>183821632</v>
      </c>
      <c r="E37" s="24">
        <v>154591766</v>
      </c>
      <c r="F37" s="6">
        <v>183821626</v>
      </c>
      <c r="G37" s="25">
        <v>183821626</v>
      </c>
      <c r="H37" s="26">
        <v>40169438</v>
      </c>
      <c r="I37" s="24">
        <v>228542245</v>
      </c>
      <c r="J37" s="6">
        <v>269379245</v>
      </c>
      <c r="K37" s="25">
        <v>321835245</v>
      </c>
    </row>
    <row r="38" spans="1:11" ht="13.5">
      <c r="A38" s="22" t="s">
        <v>42</v>
      </c>
      <c r="B38" s="6">
        <v>14609000</v>
      </c>
      <c r="C38" s="6">
        <v>844000</v>
      </c>
      <c r="D38" s="23">
        <v>116430943</v>
      </c>
      <c r="E38" s="24">
        <v>86858349</v>
      </c>
      <c r="F38" s="6">
        <v>116430942</v>
      </c>
      <c r="G38" s="25">
        <v>116430942</v>
      </c>
      <c r="H38" s="26">
        <v>5045811</v>
      </c>
      <c r="I38" s="24">
        <v>116875746</v>
      </c>
      <c r="J38" s="6">
        <v>116875746</v>
      </c>
      <c r="K38" s="25">
        <v>116875746</v>
      </c>
    </row>
    <row r="39" spans="1:11" ht="13.5">
      <c r="A39" s="22" t="s">
        <v>43</v>
      </c>
      <c r="B39" s="6">
        <v>517984635</v>
      </c>
      <c r="C39" s="6">
        <v>516979350</v>
      </c>
      <c r="D39" s="23">
        <v>534926797</v>
      </c>
      <c r="E39" s="24">
        <v>391560139</v>
      </c>
      <c r="F39" s="6">
        <v>503569411</v>
      </c>
      <c r="G39" s="25">
        <v>503569411</v>
      </c>
      <c r="H39" s="26">
        <v>-24878909</v>
      </c>
      <c r="I39" s="24">
        <v>494957606</v>
      </c>
      <c r="J39" s="6">
        <v>446345552</v>
      </c>
      <c r="K39" s="25">
        <v>388028853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21241040</v>
      </c>
      <c r="C42" s="6">
        <v>2670899</v>
      </c>
      <c r="D42" s="23">
        <v>60081852</v>
      </c>
      <c r="E42" s="24">
        <v>-7404520</v>
      </c>
      <c r="F42" s="6">
        <v>60081846</v>
      </c>
      <c r="G42" s="25">
        <v>60081846</v>
      </c>
      <c r="H42" s="26">
        <v>-74023739</v>
      </c>
      <c r="I42" s="24">
        <v>-54158296</v>
      </c>
      <c r="J42" s="6">
        <v>-62123933</v>
      </c>
      <c r="K42" s="25">
        <v>-69867293</v>
      </c>
    </row>
    <row r="43" spans="1:11" ht="13.5">
      <c r="A43" s="22" t="s">
        <v>46</v>
      </c>
      <c r="B43" s="6">
        <v>-24087116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1920216</v>
      </c>
      <c r="D44" s="23">
        <v>15455564</v>
      </c>
      <c r="E44" s="24">
        <v>-15400534</v>
      </c>
      <c r="F44" s="6">
        <v>15400533</v>
      </c>
      <c r="G44" s="25">
        <v>15400533</v>
      </c>
      <c r="H44" s="26">
        <v>13005</v>
      </c>
      <c r="I44" s="24">
        <v>-1128064</v>
      </c>
      <c r="J44" s="6">
        <v>0</v>
      </c>
      <c r="K44" s="25">
        <v>0</v>
      </c>
    </row>
    <row r="45" spans="1:11" ht="13.5">
      <c r="A45" s="33" t="s">
        <v>48</v>
      </c>
      <c r="B45" s="7">
        <v>641303</v>
      </c>
      <c r="C45" s="7">
        <v>4591115</v>
      </c>
      <c r="D45" s="69">
        <v>75516567</v>
      </c>
      <c r="E45" s="70">
        <v>-21777525</v>
      </c>
      <c r="F45" s="7">
        <v>75461531</v>
      </c>
      <c r="G45" s="71">
        <v>75461531</v>
      </c>
      <c r="H45" s="72">
        <v>-74023739</v>
      </c>
      <c r="I45" s="70">
        <v>91703149</v>
      </c>
      <c r="J45" s="7">
        <v>95978284</v>
      </c>
      <c r="K45" s="71">
        <v>98264144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1783158</v>
      </c>
      <c r="C48" s="6">
        <v>2670899</v>
      </c>
      <c r="D48" s="23">
        <v>60438782</v>
      </c>
      <c r="E48" s="24">
        <v>-29667390</v>
      </c>
      <c r="F48" s="6">
        <v>60438776</v>
      </c>
      <c r="G48" s="25">
        <v>60438776</v>
      </c>
      <c r="H48" s="26">
        <v>36352323</v>
      </c>
      <c r="I48" s="24">
        <v>43948367</v>
      </c>
      <c r="J48" s="6">
        <v>44142637</v>
      </c>
      <c r="K48" s="25">
        <v>43295846</v>
      </c>
    </row>
    <row r="49" spans="1:11" ht="13.5">
      <c r="A49" s="22" t="s">
        <v>51</v>
      </c>
      <c r="B49" s="6">
        <f>+B75</f>
        <v>120482826.83155951</v>
      </c>
      <c r="C49" s="6">
        <f aca="true" t="shared" si="6" ref="C49:K49">+C75</f>
        <v>197613151</v>
      </c>
      <c r="D49" s="23">
        <f t="shared" si="6"/>
        <v>125472925.03439194</v>
      </c>
      <c r="E49" s="24">
        <f t="shared" si="6"/>
        <v>88718621.20665362</v>
      </c>
      <c r="F49" s="6">
        <f t="shared" si="6"/>
        <v>134565537.426094</v>
      </c>
      <c r="G49" s="25">
        <f t="shared" si="6"/>
        <v>134565537.426094</v>
      </c>
      <c r="H49" s="26">
        <f t="shared" si="6"/>
        <v>49098448</v>
      </c>
      <c r="I49" s="24">
        <f t="shared" si="6"/>
        <v>17478913.460380554</v>
      </c>
      <c r="J49" s="6">
        <f t="shared" si="6"/>
        <v>59143894.50141379</v>
      </c>
      <c r="K49" s="25">
        <f t="shared" si="6"/>
        <v>112430424.73688015</v>
      </c>
    </row>
    <row r="50" spans="1:11" ht="13.5">
      <c r="A50" s="33" t="s">
        <v>52</v>
      </c>
      <c r="B50" s="7">
        <f>+B48-B49</f>
        <v>-118699668.83155951</v>
      </c>
      <c r="C50" s="7">
        <f aca="true" t="shared" si="7" ref="C50:K50">+C48-C49</f>
        <v>-194942252</v>
      </c>
      <c r="D50" s="69">
        <f t="shared" si="7"/>
        <v>-65034143.03439194</v>
      </c>
      <c r="E50" s="70">
        <f t="shared" si="7"/>
        <v>-118386011.20665362</v>
      </c>
      <c r="F50" s="7">
        <f t="shared" si="7"/>
        <v>-74126761.426094</v>
      </c>
      <c r="G50" s="71">
        <f t="shared" si="7"/>
        <v>-74126761.426094</v>
      </c>
      <c r="H50" s="72">
        <f t="shared" si="7"/>
        <v>-12746125</v>
      </c>
      <c r="I50" s="70">
        <f t="shared" si="7"/>
        <v>26469453.539619446</v>
      </c>
      <c r="J50" s="7">
        <f t="shared" si="7"/>
        <v>-15001257.501413792</v>
      </c>
      <c r="K50" s="71">
        <f t="shared" si="7"/>
        <v>-69134578.73688015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581396470</v>
      </c>
      <c r="C53" s="6">
        <v>589894879</v>
      </c>
      <c r="D53" s="23">
        <v>602563499</v>
      </c>
      <c r="E53" s="24">
        <v>635126357</v>
      </c>
      <c r="F53" s="6">
        <v>602563501</v>
      </c>
      <c r="G53" s="25">
        <v>602563501</v>
      </c>
      <c r="H53" s="26">
        <v>1179936</v>
      </c>
      <c r="I53" s="24">
        <v>602972619</v>
      </c>
      <c r="J53" s="6">
        <v>605026011</v>
      </c>
      <c r="K53" s="25">
        <v>616854171</v>
      </c>
    </row>
    <row r="54" spans="1:11" ht="13.5">
      <c r="A54" s="22" t="s">
        <v>55</v>
      </c>
      <c r="B54" s="6">
        <v>43204677</v>
      </c>
      <c r="C54" s="6">
        <v>0</v>
      </c>
      <c r="D54" s="23">
        <v>24062902</v>
      </c>
      <c r="E54" s="24">
        <v>46430160</v>
      </c>
      <c r="F54" s="6">
        <v>41907160</v>
      </c>
      <c r="G54" s="25">
        <v>41907160</v>
      </c>
      <c r="H54" s="26">
        <v>7610625</v>
      </c>
      <c r="I54" s="24">
        <v>41426656</v>
      </c>
      <c r="J54" s="6">
        <v>43332284</v>
      </c>
      <c r="K54" s="25">
        <v>45325569</v>
      </c>
    </row>
    <row r="55" spans="1:11" ht="13.5">
      <c r="A55" s="22" t="s">
        <v>56</v>
      </c>
      <c r="B55" s="6">
        <v>0</v>
      </c>
      <c r="C55" s="6">
        <v>415457889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24815601</v>
      </c>
      <c r="J55" s="6">
        <v>20201772</v>
      </c>
      <c r="K55" s="25">
        <v>20000000</v>
      </c>
    </row>
    <row r="56" spans="1:11" ht="13.5">
      <c r="A56" s="22" t="s">
        <v>57</v>
      </c>
      <c r="B56" s="6">
        <v>25690632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6794409</v>
      </c>
      <c r="F59" s="6">
        <v>6794409</v>
      </c>
      <c r="G59" s="25">
        <v>6794409</v>
      </c>
      <c r="H59" s="26">
        <v>6794409</v>
      </c>
      <c r="I59" s="24">
        <v>6794409</v>
      </c>
      <c r="J59" s="6">
        <v>6794409</v>
      </c>
      <c r="K59" s="25">
        <v>6794409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8286227</v>
      </c>
      <c r="F60" s="6">
        <v>8286227</v>
      </c>
      <c r="G60" s="25">
        <v>8286227</v>
      </c>
      <c r="H60" s="26">
        <v>8286227</v>
      </c>
      <c r="I60" s="24">
        <v>686215</v>
      </c>
      <c r="J60" s="6">
        <v>686215</v>
      </c>
      <c r="K60" s="25">
        <v>686215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4320</v>
      </c>
      <c r="C62" s="98">
        <v>4320</v>
      </c>
      <c r="D62" s="99">
        <v>4320</v>
      </c>
      <c r="E62" s="97">
        <v>5210</v>
      </c>
      <c r="F62" s="98">
        <v>5210</v>
      </c>
      <c r="G62" s="99">
        <v>5210</v>
      </c>
      <c r="H62" s="100">
        <v>5210</v>
      </c>
      <c r="I62" s="97">
        <v>5210</v>
      </c>
      <c r="J62" s="98">
        <v>5210</v>
      </c>
      <c r="K62" s="99">
        <v>5210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14747</v>
      </c>
      <c r="C65" s="98">
        <v>14747</v>
      </c>
      <c r="D65" s="99">
        <v>14747</v>
      </c>
      <c r="E65" s="97">
        <v>10846</v>
      </c>
      <c r="F65" s="98">
        <v>10846</v>
      </c>
      <c r="G65" s="99">
        <v>10846</v>
      </c>
      <c r="H65" s="100">
        <v>10846</v>
      </c>
      <c r="I65" s="97">
        <v>10095</v>
      </c>
      <c r="J65" s="98">
        <v>10095</v>
      </c>
      <c r="K65" s="99">
        <v>10095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0.45665658919398877</v>
      </c>
      <c r="C70" s="5">
        <f aca="true" t="shared" si="8" ref="C70:K70">IF(ISERROR(C71/C72),0,(C71/C72))</f>
        <v>0</v>
      </c>
      <c r="D70" s="5">
        <f t="shared" si="8"/>
        <v>0.003945267691288553</v>
      </c>
      <c r="E70" s="5">
        <f t="shared" si="8"/>
        <v>0.47702358304737974</v>
      </c>
      <c r="F70" s="5">
        <f t="shared" si="8"/>
        <v>0.0016308504651713965</v>
      </c>
      <c r="G70" s="5">
        <f t="shared" si="8"/>
        <v>0.0016308504651713965</v>
      </c>
      <c r="H70" s="5">
        <f t="shared" si="8"/>
        <v>0</v>
      </c>
      <c r="I70" s="5">
        <f t="shared" si="8"/>
        <v>0.9752343314225393</v>
      </c>
      <c r="J70" s="5">
        <f t="shared" si="8"/>
        <v>0.970284793085259</v>
      </c>
      <c r="K70" s="5">
        <f t="shared" si="8"/>
        <v>0.9653200160710638</v>
      </c>
    </row>
    <row r="71" spans="1:11" ht="12.75" hidden="1">
      <c r="A71" s="2" t="s">
        <v>103</v>
      </c>
      <c r="B71" s="2">
        <f>+B83</f>
        <v>38475716</v>
      </c>
      <c r="C71" s="2">
        <f aca="true" t="shared" si="9" ref="C71:K71">+C83</f>
        <v>0</v>
      </c>
      <c r="D71" s="2">
        <f t="shared" si="9"/>
        <v>183196</v>
      </c>
      <c r="E71" s="2">
        <f t="shared" si="9"/>
        <v>52208501</v>
      </c>
      <c r="F71" s="2">
        <f t="shared" si="9"/>
        <v>183195</v>
      </c>
      <c r="G71" s="2">
        <f t="shared" si="9"/>
        <v>183195</v>
      </c>
      <c r="H71" s="2">
        <f t="shared" si="9"/>
        <v>0</v>
      </c>
      <c r="I71" s="2">
        <f t="shared" si="9"/>
        <v>115386422</v>
      </c>
      <c r="J71" s="2">
        <f t="shared" si="9"/>
        <v>120694196</v>
      </c>
      <c r="K71" s="2">
        <f t="shared" si="9"/>
        <v>126246130</v>
      </c>
    </row>
    <row r="72" spans="1:11" ht="12.75" hidden="1">
      <c r="A72" s="2" t="s">
        <v>104</v>
      </c>
      <c r="B72" s="2">
        <f>+B77</f>
        <v>84255252</v>
      </c>
      <c r="C72" s="2">
        <f aca="true" t="shared" si="10" ref="C72:K72">+C77</f>
        <v>113708496</v>
      </c>
      <c r="D72" s="2">
        <f t="shared" si="10"/>
        <v>46434365</v>
      </c>
      <c r="E72" s="2">
        <f t="shared" si="10"/>
        <v>109446373</v>
      </c>
      <c r="F72" s="2">
        <f t="shared" si="10"/>
        <v>112330961</v>
      </c>
      <c r="G72" s="2">
        <f t="shared" si="10"/>
        <v>112330961</v>
      </c>
      <c r="H72" s="2">
        <f t="shared" si="10"/>
        <v>24461623</v>
      </c>
      <c r="I72" s="2">
        <f t="shared" si="10"/>
        <v>118316612</v>
      </c>
      <c r="J72" s="2">
        <f t="shared" si="10"/>
        <v>124390485</v>
      </c>
      <c r="K72" s="2">
        <f t="shared" si="10"/>
        <v>130781635</v>
      </c>
    </row>
    <row r="73" spans="1:11" ht="12.75" hidden="1">
      <c r="A73" s="2" t="s">
        <v>105</v>
      </c>
      <c r="B73" s="2">
        <f>+B74</f>
        <v>19466280.499999996</v>
      </c>
      <c r="C73" s="2">
        <f aca="true" t="shared" si="11" ref="C73:K73">+(C78+C80+C81+C82)-(B78+B80+B81+B82)</f>
        <v>11431726</v>
      </c>
      <c r="D73" s="2">
        <f t="shared" si="11"/>
        <v>12232280</v>
      </c>
      <c r="E73" s="2">
        <f t="shared" si="11"/>
        <v>-35174493</v>
      </c>
      <c r="F73" s="2">
        <f>+(F78+F80+F81+F82)-(D78+D80+D81+D82)</f>
        <v>-5</v>
      </c>
      <c r="G73" s="2">
        <f>+(G78+G80+G81+G82)-(D78+D80+D81+D82)</f>
        <v>-5</v>
      </c>
      <c r="H73" s="2">
        <f>+(H78+H80+H81+H82)-(D78+D80+D81+D82)</f>
        <v>-75676215</v>
      </c>
      <c r="I73" s="2">
        <f>+(I78+I80+I81+I82)-(E78+E80+E81+E82)</f>
        <v>105408045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19466280.499999996</v>
      </c>
      <c r="C74" s="2">
        <f>+C73</f>
        <v>11431726</v>
      </c>
      <c r="D74" s="2">
        <f aca="true" t="shared" si="12" ref="D74:K74">+D73</f>
        <v>12232280</v>
      </c>
      <c r="E74" s="2">
        <f t="shared" si="12"/>
        <v>-35174493</v>
      </c>
      <c r="F74" s="2">
        <f t="shared" si="12"/>
        <v>-5</v>
      </c>
      <c r="G74" s="2">
        <f t="shared" si="12"/>
        <v>-5</v>
      </c>
      <c r="H74" s="2">
        <f t="shared" si="12"/>
        <v>-75676215</v>
      </c>
      <c r="I74" s="2">
        <f t="shared" si="12"/>
        <v>105408045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120482826.83155951</v>
      </c>
      <c r="C75" s="2">
        <f aca="true" t="shared" si="13" ref="C75:K75">+C84-(((C80+C81+C78)*C70)-C79)</f>
        <v>197613151</v>
      </c>
      <c r="D75" s="2">
        <f t="shared" si="13"/>
        <v>125472925.03439194</v>
      </c>
      <c r="E75" s="2">
        <f t="shared" si="13"/>
        <v>88718621.20665362</v>
      </c>
      <c r="F75" s="2">
        <f t="shared" si="13"/>
        <v>134565537.426094</v>
      </c>
      <c r="G75" s="2">
        <f t="shared" si="13"/>
        <v>134565537.426094</v>
      </c>
      <c r="H75" s="2">
        <f t="shared" si="13"/>
        <v>49098448</v>
      </c>
      <c r="I75" s="2">
        <f t="shared" si="13"/>
        <v>17478913.460380554</v>
      </c>
      <c r="J75" s="2">
        <f t="shared" si="13"/>
        <v>59143894.50141379</v>
      </c>
      <c r="K75" s="2">
        <f t="shared" si="13"/>
        <v>112430424.73688015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84255252</v>
      </c>
      <c r="C77" s="3">
        <v>113708496</v>
      </c>
      <c r="D77" s="3">
        <v>46434365</v>
      </c>
      <c r="E77" s="3">
        <v>109446373</v>
      </c>
      <c r="F77" s="3">
        <v>112330961</v>
      </c>
      <c r="G77" s="3">
        <v>112330961</v>
      </c>
      <c r="H77" s="3">
        <v>24461623</v>
      </c>
      <c r="I77" s="3">
        <v>118316612</v>
      </c>
      <c r="J77" s="3">
        <v>124390485</v>
      </c>
      <c r="K77" s="3">
        <v>130781635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153995457</v>
      </c>
      <c r="C79" s="3">
        <v>197613151</v>
      </c>
      <c r="D79" s="3">
        <v>125855817</v>
      </c>
      <c r="E79" s="3">
        <v>118235149</v>
      </c>
      <c r="F79" s="3">
        <v>125855813</v>
      </c>
      <c r="G79" s="3">
        <v>125855813</v>
      </c>
      <c r="H79" s="3">
        <v>40230448</v>
      </c>
      <c r="I79" s="3">
        <v>171752500</v>
      </c>
      <c r="J79" s="3">
        <v>212589500</v>
      </c>
      <c r="K79" s="3">
        <v>265045500</v>
      </c>
    </row>
    <row r="80" spans="1:11" ht="12.75" hidden="1">
      <c r="A80" s="1" t="s">
        <v>69</v>
      </c>
      <c r="B80" s="3">
        <v>40610817</v>
      </c>
      <c r="C80" s="3">
        <v>34340867</v>
      </c>
      <c r="D80" s="3">
        <v>51488716</v>
      </c>
      <c r="E80" s="3">
        <v>17013378</v>
      </c>
      <c r="F80" s="3">
        <v>51488719</v>
      </c>
      <c r="G80" s="3">
        <v>51488719</v>
      </c>
      <c r="H80" s="3">
        <v>12055846</v>
      </c>
      <c r="I80" s="3">
        <v>66591340</v>
      </c>
      <c r="J80" s="3">
        <v>66591340</v>
      </c>
      <c r="K80" s="3">
        <v>66591340</v>
      </c>
    </row>
    <row r="81" spans="1:11" ht="12.75" hidden="1">
      <c r="A81" s="1" t="s">
        <v>70</v>
      </c>
      <c r="B81" s="3">
        <v>32776124</v>
      </c>
      <c r="C81" s="3">
        <v>50477800</v>
      </c>
      <c r="D81" s="3">
        <v>45562231</v>
      </c>
      <c r="E81" s="3">
        <v>44863076</v>
      </c>
      <c r="F81" s="3">
        <v>45562223</v>
      </c>
      <c r="G81" s="3">
        <v>45562223</v>
      </c>
      <c r="H81" s="3">
        <v>9318886</v>
      </c>
      <c r="I81" s="3">
        <v>100693159</v>
      </c>
      <c r="J81" s="3">
        <v>100693159</v>
      </c>
      <c r="K81" s="3">
        <v>100693159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38475716</v>
      </c>
      <c r="C83" s="3">
        <v>0</v>
      </c>
      <c r="D83" s="3">
        <v>183196</v>
      </c>
      <c r="E83" s="3">
        <v>52208501</v>
      </c>
      <c r="F83" s="3">
        <v>183195</v>
      </c>
      <c r="G83" s="3">
        <v>183195</v>
      </c>
      <c r="H83" s="3">
        <v>0</v>
      </c>
      <c r="I83" s="3">
        <v>115386422</v>
      </c>
      <c r="J83" s="3">
        <v>120694196</v>
      </c>
      <c r="K83" s="3">
        <v>126246130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8868000</v>
      </c>
      <c r="G84" s="3">
        <v>8868000</v>
      </c>
      <c r="H84" s="3">
        <v>8868000</v>
      </c>
      <c r="I84" s="3">
        <v>8868000</v>
      </c>
      <c r="J84" s="3">
        <v>8868000</v>
      </c>
      <c r="K84" s="3">
        <v>8868000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107986329</v>
      </c>
      <c r="C5" s="6">
        <v>122556703</v>
      </c>
      <c r="D5" s="23">
        <v>134800239</v>
      </c>
      <c r="E5" s="24">
        <v>142163600</v>
      </c>
      <c r="F5" s="6">
        <v>142163600</v>
      </c>
      <c r="G5" s="25">
        <v>142163600</v>
      </c>
      <c r="H5" s="26">
        <v>141419584</v>
      </c>
      <c r="I5" s="24">
        <v>148602075</v>
      </c>
      <c r="J5" s="6">
        <v>155391048</v>
      </c>
      <c r="K5" s="25">
        <v>162487242</v>
      </c>
    </row>
    <row r="6" spans="1:11" ht="13.5">
      <c r="A6" s="22" t="s">
        <v>19</v>
      </c>
      <c r="B6" s="6">
        <v>122350230</v>
      </c>
      <c r="C6" s="6">
        <v>136000077</v>
      </c>
      <c r="D6" s="23">
        <v>154208722</v>
      </c>
      <c r="E6" s="24">
        <v>184251428</v>
      </c>
      <c r="F6" s="6">
        <v>184251428</v>
      </c>
      <c r="G6" s="25">
        <v>184251428</v>
      </c>
      <c r="H6" s="26">
        <v>177042111</v>
      </c>
      <c r="I6" s="24">
        <v>186492720</v>
      </c>
      <c r="J6" s="6">
        <v>186680737</v>
      </c>
      <c r="K6" s="25">
        <v>186878610</v>
      </c>
    </row>
    <row r="7" spans="1:11" ht="13.5">
      <c r="A7" s="22" t="s">
        <v>20</v>
      </c>
      <c r="B7" s="6">
        <v>9600476</v>
      </c>
      <c r="C7" s="6">
        <v>737153</v>
      </c>
      <c r="D7" s="23">
        <v>452791</v>
      </c>
      <c r="E7" s="24">
        <v>5400000</v>
      </c>
      <c r="F7" s="6">
        <v>6400000</v>
      </c>
      <c r="G7" s="25">
        <v>6400000</v>
      </c>
      <c r="H7" s="26">
        <v>5586510</v>
      </c>
      <c r="I7" s="24">
        <v>5400000</v>
      </c>
      <c r="J7" s="6">
        <v>5200000</v>
      </c>
      <c r="K7" s="25">
        <v>5000000</v>
      </c>
    </row>
    <row r="8" spans="1:11" ht="13.5">
      <c r="A8" s="22" t="s">
        <v>21</v>
      </c>
      <c r="B8" s="6">
        <v>341834983</v>
      </c>
      <c r="C8" s="6">
        <v>364005465</v>
      </c>
      <c r="D8" s="23">
        <v>397007798</v>
      </c>
      <c r="E8" s="24">
        <v>437829637</v>
      </c>
      <c r="F8" s="6">
        <v>374550637</v>
      </c>
      <c r="G8" s="25">
        <v>374550637</v>
      </c>
      <c r="H8" s="26">
        <v>434445421</v>
      </c>
      <c r="I8" s="24">
        <v>467694767</v>
      </c>
      <c r="J8" s="6">
        <v>500553630</v>
      </c>
      <c r="K8" s="25">
        <v>531728018</v>
      </c>
    </row>
    <row r="9" spans="1:11" ht="13.5">
      <c r="A9" s="22" t="s">
        <v>22</v>
      </c>
      <c r="B9" s="6">
        <v>58018454</v>
      </c>
      <c r="C9" s="6">
        <v>72286597</v>
      </c>
      <c r="D9" s="23">
        <v>55859791</v>
      </c>
      <c r="E9" s="24">
        <v>66921500</v>
      </c>
      <c r="F9" s="6">
        <v>66918290</v>
      </c>
      <c r="G9" s="25">
        <v>66918290</v>
      </c>
      <c r="H9" s="26">
        <v>72405636</v>
      </c>
      <c r="I9" s="24">
        <v>67591050</v>
      </c>
      <c r="J9" s="6">
        <v>70515156</v>
      </c>
      <c r="K9" s="25">
        <v>73371470</v>
      </c>
    </row>
    <row r="10" spans="1:11" ht="25.5">
      <c r="A10" s="27" t="s">
        <v>97</v>
      </c>
      <c r="B10" s="28">
        <f>SUM(B5:B9)</f>
        <v>639790472</v>
      </c>
      <c r="C10" s="29">
        <f aca="true" t="shared" si="0" ref="C10:K10">SUM(C5:C9)</f>
        <v>695585995</v>
      </c>
      <c r="D10" s="30">
        <f t="shared" si="0"/>
        <v>742329341</v>
      </c>
      <c r="E10" s="28">
        <f t="shared" si="0"/>
        <v>836566165</v>
      </c>
      <c r="F10" s="29">
        <f t="shared" si="0"/>
        <v>774283955</v>
      </c>
      <c r="G10" s="31">
        <f t="shared" si="0"/>
        <v>774283955</v>
      </c>
      <c r="H10" s="32">
        <f t="shared" si="0"/>
        <v>830899262</v>
      </c>
      <c r="I10" s="28">
        <f t="shared" si="0"/>
        <v>875780612</v>
      </c>
      <c r="J10" s="29">
        <f t="shared" si="0"/>
        <v>918340571</v>
      </c>
      <c r="K10" s="31">
        <f t="shared" si="0"/>
        <v>959465340</v>
      </c>
    </row>
    <row r="11" spans="1:11" ht="13.5">
      <c r="A11" s="22" t="s">
        <v>23</v>
      </c>
      <c r="B11" s="6">
        <v>166406300</v>
      </c>
      <c r="C11" s="6">
        <v>181640858</v>
      </c>
      <c r="D11" s="23">
        <v>194442065</v>
      </c>
      <c r="E11" s="24">
        <v>270274660</v>
      </c>
      <c r="F11" s="6">
        <v>246552359</v>
      </c>
      <c r="G11" s="25">
        <v>246552359</v>
      </c>
      <c r="H11" s="26">
        <v>236924861</v>
      </c>
      <c r="I11" s="24">
        <v>270831407</v>
      </c>
      <c r="J11" s="6">
        <v>285488524</v>
      </c>
      <c r="K11" s="25">
        <v>297692408</v>
      </c>
    </row>
    <row r="12" spans="1:11" ht="13.5">
      <c r="A12" s="22" t="s">
        <v>24</v>
      </c>
      <c r="B12" s="6">
        <v>21735812</v>
      </c>
      <c r="C12" s="6">
        <v>18738191</v>
      </c>
      <c r="D12" s="23">
        <v>22826949</v>
      </c>
      <c r="E12" s="24">
        <v>25371420</v>
      </c>
      <c r="F12" s="6">
        <v>27671420</v>
      </c>
      <c r="G12" s="25">
        <v>27671420</v>
      </c>
      <c r="H12" s="26">
        <v>24128278</v>
      </c>
      <c r="I12" s="24">
        <v>24819114</v>
      </c>
      <c r="J12" s="6">
        <v>26060071</v>
      </c>
      <c r="K12" s="25">
        <v>27363073</v>
      </c>
    </row>
    <row r="13" spans="1:11" ht="13.5">
      <c r="A13" s="22" t="s">
        <v>98</v>
      </c>
      <c r="B13" s="6">
        <v>108713281</v>
      </c>
      <c r="C13" s="6">
        <v>169445635</v>
      </c>
      <c r="D13" s="23">
        <v>159814361</v>
      </c>
      <c r="E13" s="24">
        <v>154536733</v>
      </c>
      <c r="F13" s="6">
        <v>154536733</v>
      </c>
      <c r="G13" s="25">
        <v>154536733</v>
      </c>
      <c r="H13" s="26">
        <v>146795993</v>
      </c>
      <c r="I13" s="24">
        <v>133503316</v>
      </c>
      <c r="J13" s="6">
        <v>139644469</v>
      </c>
      <c r="K13" s="25">
        <v>146068115</v>
      </c>
    </row>
    <row r="14" spans="1:11" ht="13.5">
      <c r="A14" s="22" t="s">
        <v>25</v>
      </c>
      <c r="B14" s="6">
        <v>9763783</v>
      </c>
      <c r="C14" s="6">
        <v>7323041</v>
      </c>
      <c r="D14" s="23">
        <v>6177547</v>
      </c>
      <c r="E14" s="24">
        <v>3688959</v>
      </c>
      <c r="F14" s="6">
        <v>3688959</v>
      </c>
      <c r="G14" s="25">
        <v>3688959</v>
      </c>
      <c r="H14" s="26">
        <v>5347470</v>
      </c>
      <c r="I14" s="24">
        <v>3043808</v>
      </c>
      <c r="J14" s="6">
        <v>2729218</v>
      </c>
      <c r="K14" s="25">
        <v>2824632</v>
      </c>
    </row>
    <row r="15" spans="1:11" ht="13.5">
      <c r="A15" s="22" t="s">
        <v>26</v>
      </c>
      <c r="B15" s="6">
        <v>74354276</v>
      </c>
      <c r="C15" s="6">
        <v>109501320</v>
      </c>
      <c r="D15" s="23">
        <v>114908202</v>
      </c>
      <c r="E15" s="24">
        <v>109277250</v>
      </c>
      <c r="F15" s="6">
        <v>92572189</v>
      </c>
      <c r="G15" s="25">
        <v>92572189</v>
      </c>
      <c r="H15" s="26">
        <v>132620029</v>
      </c>
      <c r="I15" s="24">
        <v>86827300</v>
      </c>
      <c r="J15" s="6">
        <v>90864280</v>
      </c>
      <c r="K15" s="25">
        <v>95084088</v>
      </c>
    </row>
    <row r="16" spans="1:11" ht="13.5">
      <c r="A16" s="22" t="s">
        <v>21</v>
      </c>
      <c r="B16" s="6">
        <v>0</v>
      </c>
      <c r="C16" s="6">
        <v>0</v>
      </c>
      <c r="D16" s="23">
        <v>74559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402460234</v>
      </c>
      <c r="C17" s="6">
        <v>427140509</v>
      </c>
      <c r="D17" s="23">
        <v>577826784</v>
      </c>
      <c r="E17" s="24">
        <v>404091300</v>
      </c>
      <c r="F17" s="6">
        <v>380654087</v>
      </c>
      <c r="G17" s="25">
        <v>380654087</v>
      </c>
      <c r="H17" s="26">
        <v>460338997</v>
      </c>
      <c r="I17" s="24">
        <v>335952317</v>
      </c>
      <c r="J17" s="6">
        <v>344912582</v>
      </c>
      <c r="K17" s="25">
        <v>350925962</v>
      </c>
    </row>
    <row r="18" spans="1:11" ht="13.5">
      <c r="A18" s="33" t="s">
        <v>28</v>
      </c>
      <c r="B18" s="34">
        <f>SUM(B11:B17)</f>
        <v>783433686</v>
      </c>
      <c r="C18" s="35">
        <f aca="true" t="shared" si="1" ref="C18:K18">SUM(C11:C17)</f>
        <v>913789554</v>
      </c>
      <c r="D18" s="36">
        <f t="shared" si="1"/>
        <v>1076070467</v>
      </c>
      <c r="E18" s="34">
        <f t="shared" si="1"/>
        <v>967240322</v>
      </c>
      <c r="F18" s="35">
        <f t="shared" si="1"/>
        <v>905675747</v>
      </c>
      <c r="G18" s="37">
        <f t="shared" si="1"/>
        <v>905675747</v>
      </c>
      <c r="H18" s="38">
        <f t="shared" si="1"/>
        <v>1006155628</v>
      </c>
      <c r="I18" s="34">
        <f t="shared" si="1"/>
        <v>854977262</v>
      </c>
      <c r="J18" s="35">
        <f t="shared" si="1"/>
        <v>889699144</v>
      </c>
      <c r="K18" s="37">
        <f t="shared" si="1"/>
        <v>919958278</v>
      </c>
    </row>
    <row r="19" spans="1:11" ht="13.5">
      <c r="A19" s="33" t="s">
        <v>29</v>
      </c>
      <c r="B19" s="39">
        <f>+B10-B18</f>
        <v>-143643214</v>
      </c>
      <c r="C19" s="40">
        <f aca="true" t="shared" si="2" ref="C19:K19">+C10-C18</f>
        <v>-218203559</v>
      </c>
      <c r="D19" s="41">
        <f t="shared" si="2"/>
        <v>-333741126</v>
      </c>
      <c r="E19" s="39">
        <f t="shared" si="2"/>
        <v>-130674157</v>
      </c>
      <c r="F19" s="40">
        <f t="shared" si="2"/>
        <v>-131391792</v>
      </c>
      <c r="G19" s="42">
        <f t="shared" si="2"/>
        <v>-131391792</v>
      </c>
      <c r="H19" s="43">
        <f t="shared" si="2"/>
        <v>-175256366</v>
      </c>
      <c r="I19" s="39">
        <f t="shared" si="2"/>
        <v>20803350</v>
      </c>
      <c r="J19" s="40">
        <f t="shared" si="2"/>
        <v>28641427</v>
      </c>
      <c r="K19" s="42">
        <f t="shared" si="2"/>
        <v>39507062</v>
      </c>
    </row>
    <row r="20" spans="1:11" ht="25.5">
      <c r="A20" s="44" t="s">
        <v>30</v>
      </c>
      <c r="B20" s="45">
        <v>150880414</v>
      </c>
      <c r="C20" s="46">
        <v>191076910</v>
      </c>
      <c r="D20" s="47">
        <v>88203015</v>
      </c>
      <c r="E20" s="45">
        <v>87086153</v>
      </c>
      <c r="F20" s="46">
        <v>93773318</v>
      </c>
      <c r="G20" s="48">
        <v>93773318</v>
      </c>
      <c r="H20" s="49">
        <v>68075622</v>
      </c>
      <c r="I20" s="45">
        <v>202495233</v>
      </c>
      <c r="J20" s="46">
        <v>218925370</v>
      </c>
      <c r="K20" s="48">
        <v>231475919</v>
      </c>
    </row>
    <row r="21" spans="1:11" ht="63.75">
      <c r="A21" s="50" t="s">
        <v>99</v>
      </c>
      <c r="B21" s="51">
        <v>0</v>
      </c>
      <c r="C21" s="52">
        <v>0</v>
      </c>
      <c r="D21" s="53">
        <v>91481398</v>
      </c>
      <c r="E21" s="51">
        <v>112438210</v>
      </c>
      <c r="F21" s="52">
        <v>112332045</v>
      </c>
      <c r="G21" s="54">
        <v>112332045</v>
      </c>
      <c r="H21" s="55">
        <v>96552077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7237200</v>
      </c>
      <c r="C22" s="58">
        <f aca="true" t="shared" si="3" ref="C22:K22">SUM(C19:C21)</f>
        <v>-27126649</v>
      </c>
      <c r="D22" s="59">
        <f t="shared" si="3"/>
        <v>-154056713</v>
      </c>
      <c r="E22" s="57">
        <f t="shared" si="3"/>
        <v>68850206</v>
      </c>
      <c r="F22" s="58">
        <f t="shared" si="3"/>
        <v>74713571</v>
      </c>
      <c r="G22" s="60">
        <f t="shared" si="3"/>
        <v>74713571</v>
      </c>
      <c r="H22" s="61">
        <f t="shared" si="3"/>
        <v>-10628667</v>
      </c>
      <c r="I22" s="57">
        <f t="shared" si="3"/>
        <v>223298583</v>
      </c>
      <c r="J22" s="58">
        <f t="shared" si="3"/>
        <v>247566797</v>
      </c>
      <c r="K22" s="60">
        <f t="shared" si="3"/>
        <v>270982981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7237200</v>
      </c>
      <c r="C24" s="40">
        <f aca="true" t="shared" si="4" ref="C24:K24">SUM(C22:C23)</f>
        <v>-27126649</v>
      </c>
      <c r="D24" s="41">
        <f t="shared" si="4"/>
        <v>-154056713</v>
      </c>
      <c r="E24" s="39">
        <f t="shared" si="4"/>
        <v>68850206</v>
      </c>
      <c r="F24" s="40">
        <f t="shared" si="4"/>
        <v>74713571</v>
      </c>
      <c r="G24" s="42">
        <f t="shared" si="4"/>
        <v>74713571</v>
      </c>
      <c r="H24" s="43">
        <f t="shared" si="4"/>
        <v>-10628667</v>
      </c>
      <c r="I24" s="39">
        <f t="shared" si="4"/>
        <v>223298583</v>
      </c>
      <c r="J24" s="40">
        <f t="shared" si="4"/>
        <v>247566797</v>
      </c>
      <c r="K24" s="42">
        <f t="shared" si="4"/>
        <v>270982981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55089639</v>
      </c>
      <c r="C27" s="7">
        <v>47055385</v>
      </c>
      <c r="D27" s="69">
        <v>70100396</v>
      </c>
      <c r="E27" s="70">
        <v>204802147</v>
      </c>
      <c r="F27" s="7">
        <v>206219337</v>
      </c>
      <c r="G27" s="71">
        <v>206219337</v>
      </c>
      <c r="H27" s="72">
        <v>22910641</v>
      </c>
      <c r="I27" s="70">
        <v>203495233</v>
      </c>
      <c r="J27" s="7">
        <v>218925369</v>
      </c>
      <c r="K27" s="71">
        <v>231475919</v>
      </c>
    </row>
    <row r="28" spans="1:11" ht="13.5">
      <c r="A28" s="73" t="s">
        <v>34</v>
      </c>
      <c r="B28" s="6">
        <v>1809513</v>
      </c>
      <c r="C28" s="6">
        <v>34311535</v>
      </c>
      <c r="D28" s="23">
        <v>62181353</v>
      </c>
      <c r="E28" s="24">
        <v>201361894</v>
      </c>
      <c r="F28" s="6">
        <v>206105362</v>
      </c>
      <c r="G28" s="25">
        <v>206105362</v>
      </c>
      <c r="H28" s="26">
        <v>22738383</v>
      </c>
      <c r="I28" s="24">
        <v>202495233</v>
      </c>
      <c r="J28" s="6">
        <v>218925369</v>
      </c>
      <c r="K28" s="25">
        <v>224635919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53280126</v>
      </c>
      <c r="C31" s="6">
        <v>0</v>
      </c>
      <c r="D31" s="23">
        <v>0</v>
      </c>
      <c r="E31" s="24">
        <v>3440253</v>
      </c>
      <c r="F31" s="6">
        <v>113975</v>
      </c>
      <c r="G31" s="25">
        <v>113975</v>
      </c>
      <c r="H31" s="26">
        <v>172258</v>
      </c>
      <c r="I31" s="24">
        <v>1000000</v>
      </c>
      <c r="J31" s="6">
        <v>0</v>
      </c>
      <c r="K31" s="25">
        <v>6840000</v>
      </c>
    </row>
    <row r="32" spans="1:11" ht="13.5">
      <c r="A32" s="33" t="s">
        <v>37</v>
      </c>
      <c r="B32" s="7">
        <f>SUM(B28:B31)</f>
        <v>55089639</v>
      </c>
      <c r="C32" s="7">
        <f aca="true" t="shared" si="5" ref="C32:K32">SUM(C28:C31)</f>
        <v>34311535</v>
      </c>
      <c r="D32" s="69">
        <f t="shared" si="5"/>
        <v>62181353</v>
      </c>
      <c r="E32" s="70">
        <f t="shared" si="5"/>
        <v>204802147</v>
      </c>
      <c r="F32" s="7">
        <f t="shared" si="5"/>
        <v>206219337</v>
      </c>
      <c r="G32" s="71">
        <f t="shared" si="5"/>
        <v>206219337</v>
      </c>
      <c r="H32" s="72">
        <f t="shared" si="5"/>
        <v>22910641</v>
      </c>
      <c r="I32" s="70">
        <f t="shared" si="5"/>
        <v>203495233</v>
      </c>
      <c r="J32" s="7">
        <f t="shared" si="5"/>
        <v>218925369</v>
      </c>
      <c r="K32" s="71">
        <f t="shared" si="5"/>
        <v>231475919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353593750</v>
      </c>
      <c r="C35" s="6">
        <v>45095790</v>
      </c>
      <c r="D35" s="23">
        <v>155835678</v>
      </c>
      <c r="E35" s="24">
        <v>572098000</v>
      </c>
      <c r="F35" s="6">
        <v>572098000</v>
      </c>
      <c r="G35" s="25">
        <v>572098000</v>
      </c>
      <c r="H35" s="26">
        <v>191810786</v>
      </c>
      <c r="I35" s="24">
        <v>169043591</v>
      </c>
      <c r="J35" s="6">
        <v>157964361</v>
      </c>
      <c r="K35" s="25">
        <v>157510332</v>
      </c>
    </row>
    <row r="36" spans="1:11" ht="13.5">
      <c r="A36" s="22" t="s">
        <v>40</v>
      </c>
      <c r="B36" s="6">
        <v>3382450637</v>
      </c>
      <c r="C36" s="6">
        <v>2115290626</v>
      </c>
      <c r="D36" s="23">
        <v>3493339861</v>
      </c>
      <c r="E36" s="24">
        <v>1785427147</v>
      </c>
      <c r="F36" s="6">
        <v>1786844337</v>
      </c>
      <c r="G36" s="25">
        <v>1786844337</v>
      </c>
      <c r="H36" s="26">
        <v>3069450548</v>
      </c>
      <c r="I36" s="24">
        <v>3686970409</v>
      </c>
      <c r="J36" s="6">
        <v>4090693034</v>
      </c>
      <c r="K36" s="25">
        <v>4281343609</v>
      </c>
    </row>
    <row r="37" spans="1:11" ht="13.5">
      <c r="A37" s="22" t="s">
        <v>41</v>
      </c>
      <c r="B37" s="6">
        <v>148053162</v>
      </c>
      <c r="C37" s="6">
        <v>53194993</v>
      </c>
      <c r="D37" s="23">
        <v>361268359</v>
      </c>
      <c r="E37" s="24">
        <v>172503000</v>
      </c>
      <c r="F37" s="6">
        <v>172503000</v>
      </c>
      <c r="G37" s="25">
        <v>172503000</v>
      </c>
      <c r="H37" s="26">
        <v>374230239</v>
      </c>
      <c r="I37" s="24">
        <v>86362000</v>
      </c>
      <c r="J37" s="6">
        <v>88264652</v>
      </c>
      <c r="K37" s="25">
        <v>90254826</v>
      </c>
    </row>
    <row r="38" spans="1:11" ht="13.5">
      <c r="A38" s="22" t="s">
        <v>42</v>
      </c>
      <c r="B38" s="6">
        <v>79947222</v>
      </c>
      <c r="C38" s="6">
        <v>-2517174</v>
      </c>
      <c r="D38" s="23">
        <v>31542643</v>
      </c>
      <c r="E38" s="24">
        <v>24600000</v>
      </c>
      <c r="F38" s="6">
        <v>24600000</v>
      </c>
      <c r="G38" s="25">
        <v>24600000</v>
      </c>
      <c r="H38" s="26">
        <v>30725686</v>
      </c>
      <c r="I38" s="24">
        <v>29829314</v>
      </c>
      <c r="J38" s="6">
        <v>31171633</v>
      </c>
      <c r="K38" s="25">
        <v>32574357</v>
      </c>
    </row>
    <row r="39" spans="1:11" ht="13.5">
      <c r="A39" s="22" t="s">
        <v>43</v>
      </c>
      <c r="B39" s="6">
        <v>3508044003</v>
      </c>
      <c r="C39" s="6">
        <v>2136835232</v>
      </c>
      <c r="D39" s="23">
        <v>3441503489</v>
      </c>
      <c r="E39" s="24">
        <v>2160422147</v>
      </c>
      <c r="F39" s="6">
        <v>2155975972</v>
      </c>
      <c r="G39" s="25">
        <v>2155975972</v>
      </c>
      <c r="H39" s="26">
        <v>2975906033</v>
      </c>
      <c r="I39" s="24">
        <v>3516524103</v>
      </c>
      <c r="J39" s="6">
        <v>3881654313</v>
      </c>
      <c r="K39" s="25">
        <v>4045041777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186803230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-199642164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-91456115</v>
      </c>
      <c r="C44" s="6">
        <v>0</v>
      </c>
      <c r="D44" s="23">
        <v>3350853</v>
      </c>
      <c r="E44" s="24">
        <v>-15500</v>
      </c>
      <c r="F44" s="6">
        <v>-15500</v>
      </c>
      <c r="G44" s="25">
        <v>-15500</v>
      </c>
      <c r="H44" s="26">
        <v>7734671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30981594</v>
      </c>
      <c r="C45" s="7">
        <v>0</v>
      </c>
      <c r="D45" s="69">
        <v>4662553</v>
      </c>
      <c r="E45" s="70">
        <v>24361500</v>
      </c>
      <c r="F45" s="7">
        <v>24361500</v>
      </c>
      <c r="G45" s="71">
        <v>24361500</v>
      </c>
      <c r="H45" s="72">
        <v>72407931</v>
      </c>
      <c r="I45" s="70">
        <v>19040753</v>
      </c>
      <c r="J45" s="7">
        <v>25451411</v>
      </c>
      <c r="K45" s="71">
        <v>26936322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30981594</v>
      </c>
      <c r="C48" s="6">
        <v>-29652417</v>
      </c>
      <c r="D48" s="23">
        <v>64693150</v>
      </c>
      <c r="E48" s="24">
        <v>24377000</v>
      </c>
      <c r="F48" s="6">
        <v>24377000</v>
      </c>
      <c r="G48" s="25">
        <v>24377000</v>
      </c>
      <c r="H48" s="26">
        <v>48780652</v>
      </c>
      <c r="I48" s="24">
        <v>19040753</v>
      </c>
      <c r="J48" s="6">
        <v>25451411</v>
      </c>
      <c r="K48" s="25">
        <v>26936322</v>
      </c>
    </row>
    <row r="49" spans="1:11" ht="13.5">
      <c r="A49" s="22" t="s">
        <v>51</v>
      </c>
      <c r="B49" s="6">
        <f>+B75</f>
        <v>-172280481.30409378</v>
      </c>
      <c r="C49" s="6">
        <f aca="true" t="shared" si="6" ref="C49:K49">+C75</f>
        <v>58645492</v>
      </c>
      <c r="D49" s="23">
        <f t="shared" si="6"/>
        <v>289358740</v>
      </c>
      <c r="E49" s="24">
        <f t="shared" si="6"/>
        <v>40000000</v>
      </c>
      <c r="F49" s="6">
        <f t="shared" si="6"/>
        <v>40000000</v>
      </c>
      <c r="G49" s="25">
        <f t="shared" si="6"/>
        <v>40000000</v>
      </c>
      <c r="H49" s="26">
        <f t="shared" si="6"/>
        <v>303291422</v>
      </c>
      <c r="I49" s="24">
        <f t="shared" si="6"/>
        <v>70242000</v>
      </c>
      <c r="J49" s="6">
        <f t="shared" si="6"/>
        <v>70929000</v>
      </c>
      <c r="K49" s="25">
        <f t="shared" si="6"/>
        <v>45000000</v>
      </c>
    </row>
    <row r="50" spans="1:11" ht="13.5">
      <c r="A50" s="33" t="s">
        <v>52</v>
      </c>
      <c r="B50" s="7">
        <f>+B48-B49</f>
        <v>203262075.30409378</v>
      </c>
      <c r="C50" s="7">
        <f aca="true" t="shared" si="7" ref="C50:K50">+C48-C49</f>
        <v>-88297909</v>
      </c>
      <c r="D50" s="69">
        <f t="shared" si="7"/>
        <v>-224665590</v>
      </c>
      <c r="E50" s="70">
        <f t="shared" si="7"/>
        <v>-15623000</v>
      </c>
      <c r="F50" s="7">
        <f t="shared" si="7"/>
        <v>-15623000</v>
      </c>
      <c r="G50" s="71">
        <f t="shared" si="7"/>
        <v>-15623000</v>
      </c>
      <c r="H50" s="72">
        <f t="shared" si="7"/>
        <v>-254510770</v>
      </c>
      <c r="I50" s="70">
        <f t="shared" si="7"/>
        <v>-51201247</v>
      </c>
      <c r="J50" s="7">
        <f t="shared" si="7"/>
        <v>-45477589</v>
      </c>
      <c r="K50" s="71">
        <f t="shared" si="7"/>
        <v>-18063678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3382450637</v>
      </c>
      <c r="C53" s="6">
        <v>2050095573</v>
      </c>
      <c r="D53" s="23">
        <v>3225095599</v>
      </c>
      <c r="E53" s="24">
        <v>1785427147</v>
      </c>
      <c r="F53" s="6">
        <v>1786844337</v>
      </c>
      <c r="G53" s="25">
        <v>1786844337</v>
      </c>
      <c r="H53" s="26">
        <v>2882033860</v>
      </c>
      <c r="I53" s="24">
        <v>3686970409</v>
      </c>
      <c r="J53" s="6">
        <v>4090693034</v>
      </c>
      <c r="K53" s="25">
        <v>4281343609</v>
      </c>
    </row>
    <row r="54" spans="1:11" ht="13.5">
      <c r="A54" s="22" t="s">
        <v>55</v>
      </c>
      <c r="B54" s="6">
        <v>108713281</v>
      </c>
      <c r="C54" s="6">
        <v>0</v>
      </c>
      <c r="D54" s="23">
        <v>159814361</v>
      </c>
      <c r="E54" s="24">
        <v>154536733</v>
      </c>
      <c r="F54" s="6">
        <v>154536733</v>
      </c>
      <c r="G54" s="25">
        <v>154536733</v>
      </c>
      <c r="H54" s="26">
        <v>143967932</v>
      </c>
      <c r="I54" s="24">
        <v>133503316</v>
      </c>
      <c r="J54" s="6">
        <v>139644469</v>
      </c>
      <c r="K54" s="25">
        <v>146068115</v>
      </c>
    </row>
    <row r="55" spans="1:11" ht="13.5">
      <c r="A55" s="22" t="s">
        <v>56</v>
      </c>
      <c r="B55" s="6">
        <v>0</v>
      </c>
      <c r="C55" s="6">
        <v>24519416</v>
      </c>
      <c r="D55" s="23">
        <v>56312556</v>
      </c>
      <c r="E55" s="24">
        <v>70840253</v>
      </c>
      <c r="F55" s="6">
        <v>102838664</v>
      </c>
      <c r="G55" s="25">
        <v>102838664</v>
      </c>
      <c r="H55" s="26">
        <v>11176929</v>
      </c>
      <c r="I55" s="24">
        <v>70846258</v>
      </c>
      <c r="J55" s="6">
        <v>68000000</v>
      </c>
      <c r="K55" s="25">
        <v>35999999</v>
      </c>
    </row>
    <row r="56" spans="1:11" ht="13.5">
      <c r="A56" s="22" t="s">
        <v>57</v>
      </c>
      <c r="B56" s="6">
        <v>54373082</v>
      </c>
      <c r="C56" s="6">
        <v>86484327</v>
      </c>
      <c r="D56" s="23">
        <v>62876760</v>
      </c>
      <c r="E56" s="24">
        <v>65140000</v>
      </c>
      <c r="F56" s="6">
        <v>47038475</v>
      </c>
      <c r="G56" s="25">
        <v>47038475</v>
      </c>
      <c r="H56" s="26">
        <v>45804590</v>
      </c>
      <c r="I56" s="24">
        <v>31180000</v>
      </c>
      <c r="J56" s="6">
        <v>33066020</v>
      </c>
      <c r="K56" s="25">
        <v>35003608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33844153</v>
      </c>
      <c r="C59" s="6">
        <v>7117096</v>
      </c>
      <c r="D59" s="23">
        <v>1585891</v>
      </c>
      <c r="E59" s="24">
        <v>66033000</v>
      </c>
      <c r="F59" s="6">
        <v>66033000</v>
      </c>
      <c r="G59" s="25">
        <v>66033000</v>
      </c>
      <c r="H59" s="26">
        <v>66033000</v>
      </c>
      <c r="I59" s="24">
        <v>67010735</v>
      </c>
      <c r="J59" s="6">
        <v>68515217</v>
      </c>
      <c r="K59" s="25">
        <v>70287699</v>
      </c>
    </row>
    <row r="60" spans="1:11" ht="13.5">
      <c r="A60" s="90" t="s">
        <v>60</v>
      </c>
      <c r="B60" s="6">
        <v>0</v>
      </c>
      <c r="C60" s="6">
        <v>1750855</v>
      </c>
      <c r="D60" s="23">
        <v>2547227</v>
      </c>
      <c r="E60" s="24">
        <v>4261000</v>
      </c>
      <c r="F60" s="6">
        <v>4261000</v>
      </c>
      <c r="G60" s="25">
        <v>4261000</v>
      </c>
      <c r="H60" s="26">
        <v>4261000</v>
      </c>
      <c r="I60" s="24">
        <v>4339947</v>
      </c>
      <c r="J60" s="6">
        <v>2856879</v>
      </c>
      <c r="K60" s="25">
        <v>2974098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12000000</v>
      </c>
      <c r="C62" s="98">
        <v>12000</v>
      </c>
      <c r="D62" s="99">
        <v>0</v>
      </c>
      <c r="E62" s="97">
        <v>12000</v>
      </c>
      <c r="F62" s="98">
        <v>12000</v>
      </c>
      <c r="G62" s="99">
        <v>12000</v>
      </c>
      <c r="H62" s="100">
        <v>12000</v>
      </c>
      <c r="I62" s="97">
        <v>12000</v>
      </c>
      <c r="J62" s="98">
        <v>12000</v>
      </c>
      <c r="K62" s="99">
        <v>12000</v>
      </c>
    </row>
    <row r="63" spans="1:11" ht="13.5">
      <c r="A63" s="96" t="s">
        <v>63</v>
      </c>
      <c r="B63" s="97">
        <v>39000000</v>
      </c>
      <c r="C63" s="98">
        <v>39000</v>
      </c>
      <c r="D63" s="99">
        <v>0</v>
      </c>
      <c r="E63" s="97">
        <v>39000</v>
      </c>
      <c r="F63" s="98">
        <v>39000</v>
      </c>
      <c r="G63" s="99">
        <v>39000</v>
      </c>
      <c r="H63" s="100">
        <v>39000</v>
      </c>
      <c r="I63" s="97">
        <v>39000</v>
      </c>
      <c r="J63" s="98">
        <v>39000</v>
      </c>
      <c r="K63" s="99">
        <v>39000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0.9815864093780424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233622706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238005237</v>
      </c>
      <c r="C72" s="2">
        <f aca="true" t="shared" si="10" ref="C72:K72">+C77</f>
        <v>265511472</v>
      </c>
      <c r="D72" s="2">
        <f t="shared" si="10"/>
        <v>293490095</v>
      </c>
      <c r="E72" s="2">
        <f t="shared" si="10"/>
        <v>333546528</v>
      </c>
      <c r="F72" s="2">
        <f t="shared" si="10"/>
        <v>333756528</v>
      </c>
      <c r="G72" s="2">
        <f t="shared" si="10"/>
        <v>333756528</v>
      </c>
      <c r="H72" s="2">
        <f t="shared" si="10"/>
        <v>326487804</v>
      </c>
      <c r="I72" s="2">
        <f t="shared" si="10"/>
        <v>340205295</v>
      </c>
      <c r="J72" s="2">
        <f t="shared" si="10"/>
        <v>347232285</v>
      </c>
      <c r="K72" s="2">
        <f t="shared" si="10"/>
        <v>354376352</v>
      </c>
    </row>
    <row r="73" spans="1:11" ht="12.75" hidden="1">
      <c r="A73" s="2" t="s">
        <v>105</v>
      </c>
      <c r="B73" s="2">
        <f>+B74</f>
        <v>-272838235.66666657</v>
      </c>
      <c r="C73" s="2">
        <f aca="true" t="shared" si="11" ref="C73:K73">+(C78+C80+C81+C82)-(B78+B80+B81+B82)</f>
        <v>-241009495</v>
      </c>
      <c r="D73" s="2">
        <f t="shared" si="11"/>
        <v>16160741</v>
      </c>
      <c r="E73" s="2">
        <f t="shared" si="11"/>
        <v>464303421</v>
      </c>
      <c r="F73" s="2">
        <f>+(F78+F80+F81+F82)-(D78+D80+D81+D82)</f>
        <v>464303421</v>
      </c>
      <c r="G73" s="2">
        <f>+(G78+G80+G81+G82)-(D78+D80+D81+D82)</f>
        <v>464303421</v>
      </c>
      <c r="H73" s="2">
        <f>+(H78+H80+H81+H82)-(D78+D80+D81+D82)</f>
        <v>53861078</v>
      </c>
      <c r="I73" s="2">
        <f>+(I78+I80+I81+I82)-(E78+E80+E81+E82)</f>
        <v>-398718162</v>
      </c>
      <c r="J73" s="2">
        <f t="shared" si="11"/>
        <v>-17563386</v>
      </c>
      <c r="K73" s="2">
        <f t="shared" si="11"/>
        <v>-2098302</v>
      </c>
    </row>
    <row r="74" spans="1:11" ht="12.75" hidden="1">
      <c r="A74" s="2" t="s">
        <v>106</v>
      </c>
      <c r="B74" s="2">
        <f>+TREND(C74:E74)</f>
        <v>-272838235.66666657</v>
      </c>
      <c r="C74" s="2">
        <f>+C73</f>
        <v>-241009495</v>
      </c>
      <c r="D74" s="2">
        <f aca="true" t="shared" si="12" ref="D74:K74">+D73</f>
        <v>16160741</v>
      </c>
      <c r="E74" s="2">
        <f t="shared" si="12"/>
        <v>464303421</v>
      </c>
      <c r="F74" s="2">
        <f t="shared" si="12"/>
        <v>464303421</v>
      </c>
      <c r="G74" s="2">
        <f t="shared" si="12"/>
        <v>464303421</v>
      </c>
      <c r="H74" s="2">
        <f t="shared" si="12"/>
        <v>53861078</v>
      </c>
      <c r="I74" s="2">
        <f t="shared" si="12"/>
        <v>-398718162</v>
      </c>
      <c r="J74" s="2">
        <f t="shared" si="12"/>
        <v>-17563386</v>
      </c>
      <c r="K74" s="2">
        <f t="shared" si="12"/>
        <v>-2098302</v>
      </c>
    </row>
    <row r="75" spans="1:11" ht="12.75" hidden="1">
      <c r="A75" s="2" t="s">
        <v>107</v>
      </c>
      <c r="B75" s="2">
        <f>+B84-(((B80+B81+B78)*B70)-B79)</f>
        <v>-172280481.30409378</v>
      </c>
      <c r="C75" s="2">
        <f aca="true" t="shared" si="13" ref="C75:K75">+C84-(((C80+C81+C78)*C70)-C79)</f>
        <v>58645492</v>
      </c>
      <c r="D75" s="2">
        <f t="shared" si="13"/>
        <v>289358740</v>
      </c>
      <c r="E75" s="2">
        <f t="shared" si="13"/>
        <v>40000000</v>
      </c>
      <c r="F75" s="2">
        <f t="shared" si="13"/>
        <v>40000000</v>
      </c>
      <c r="G75" s="2">
        <f t="shared" si="13"/>
        <v>40000000</v>
      </c>
      <c r="H75" s="2">
        <f t="shared" si="13"/>
        <v>303291422</v>
      </c>
      <c r="I75" s="2">
        <f t="shared" si="13"/>
        <v>70242000</v>
      </c>
      <c r="J75" s="2">
        <f t="shared" si="13"/>
        <v>70929000</v>
      </c>
      <c r="K75" s="2">
        <f t="shared" si="13"/>
        <v>45000000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238005237</v>
      </c>
      <c r="C77" s="3">
        <v>265511472</v>
      </c>
      <c r="D77" s="3">
        <v>293490095</v>
      </c>
      <c r="E77" s="3">
        <v>333546528</v>
      </c>
      <c r="F77" s="3">
        <v>333756528</v>
      </c>
      <c r="G77" s="3">
        <v>333756528</v>
      </c>
      <c r="H77" s="3">
        <v>326487804</v>
      </c>
      <c r="I77" s="3">
        <v>340205295</v>
      </c>
      <c r="J77" s="3">
        <v>347232285</v>
      </c>
      <c r="K77" s="3">
        <v>354376352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126383216</v>
      </c>
      <c r="C79" s="3">
        <v>58645492</v>
      </c>
      <c r="D79" s="3">
        <v>289358740</v>
      </c>
      <c r="E79" s="3">
        <v>40000000</v>
      </c>
      <c r="F79" s="3">
        <v>40000000</v>
      </c>
      <c r="G79" s="3">
        <v>40000000</v>
      </c>
      <c r="H79" s="3">
        <v>303291422</v>
      </c>
      <c r="I79" s="3">
        <v>45000000</v>
      </c>
      <c r="J79" s="3">
        <v>45000000</v>
      </c>
      <c r="K79" s="3">
        <v>45000000</v>
      </c>
    </row>
    <row r="80" spans="1:11" ht="12.75" hidden="1">
      <c r="A80" s="1" t="s">
        <v>69</v>
      </c>
      <c r="B80" s="3">
        <v>228605846</v>
      </c>
      <c r="C80" s="3">
        <v>58276431</v>
      </c>
      <c r="D80" s="3">
        <v>23662853</v>
      </c>
      <c r="E80" s="3">
        <v>475621000</v>
      </c>
      <c r="F80" s="3">
        <v>475621000</v>
      </c>
      <c r="G80" s="3">
        <v>475621000</v>
      </c>
      <c r="H80" s="3">
        <v>62378189</v>
      </c>
      <c r="I80" s="3">
        <v>127002838</v>
      </c>
      <c r="J80" s="3">
        <v>107705169</v>
      </c>
      <c r="K80" s="3">
        <v>105647062</v>
      </c>
    </row>
    <row r="81" spans="1:11" ht="12.75" hidden="1">
      <c r="A81" s="1" t="s">
        <v>70</v>
      </c>
      <c r="B81" s="3">
        <v>75660487</v>
      </c>
      <c r="C81" s="3">
        <v>4980407</v>
      </c>
      <c r="D81" s="3">
        <v>55754726</v>
      </c>
      <c r="E81" s="3">
        <v>68100000</v>
      </c>
      <c r="F81" s="3">
        <v>68100000</v>
      </c>
      <c r="G81" s="3">
        <v>68100000</v>
      </c>
      <c r="H81" s="3">
        <v>70900468</v>
      </c>
      <c r="I81" s="3">
        <v>18000000</v>
      </c>
      <c r="J81" s="3">
        <v>19734283</v>
      </c>
      <c r="K81" s="3">
        <v>19694088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233622706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25242000</v>
      </c>
      <c r="J84" s="3">
        <v>25929000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709421000</v>
      </c>
      <c r="E85" s="3">
        <v>679421000</v>
      </c>
      <c r="F85" s="3">
        <v>679421000</v>
      </c>
      <c r="G85" s="3">
        <v>679421000</v>
      </c>
      <c r="H85" s="3">
        <v>679421000</v>
      </c>
      <c r="I85" s="3">
        <v>630000000</v>
      </c>
      <c r="J85" s="3">
        <v>600000000</v>
      </c>
      <c r="K85" s="3">
        <v>550000000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2590763</v>
      </c>
      <c r="C7" s="6">
        <v>215697</v>
      </c>
      <c r="D7" s="23">
        <v>0</v>
      </c>
      <c r="E7" s="24">
        <v>1500000</v>
      </c>
      <c r="F7" s="6">
        <v>1200000</v>
      </c>
      <c r="G7" s="25">
        <v>1200000</v>
      </c>
      <c r="H7" s="26">
        <v>138549</v>
      </c>
      <c r="I7" s="24">
        <v>800000</v>
      </c>
      <c r="J7" s="6">
        <v>1550000</v>
      </c>
      <c r="K7" s="25">
        <v>1560000</v>
      </c>
    </row>
    <row r="8" spans="1:11" ht="13.5">
      <c r="A8" s="22" t="s">
        <v>21</v>
      </c>
      <c r="B8" s="6">
        <v>317473583</v>
      </c>
      <c r="C8" s="6">
        <v>886084</v>
      </c>
      <c r="D8" s="23">
        <v>0</v>
      </c>
      <c r="E8" s="24">
        <v>341715000</v>
      </c>
      <c r="F8" s="6">
        <v>342221000</v>
      </c>
      <c r="G8" s="25">
        <v>342221000</v>
      </c>
      <c r="H8" s="26">
        <v>338268241</v>
      </c>
      <c r="I8" s="24">
        <v>356512000</v>
      </c>
      <c r="J8" s="6">
        <v>372225000</v>
      </c>
      <c r="K8" s="25">
        <v>386382000</v>
      </c>
    </row>
    <row r="9" spans="1:11" ht="13.5">
      <c r="A9" s="22" t="s">
        <v>22</v>
      </c>
      <c r="B9" s="6">
        <v>2290571</v>
      </c>
      <c r="C9" s="6">
        <v>3068499</v>
      </c>
      <c r="D9" s="23">
        <v>0</v>
      </c>
      <c r="E9" s="24">
        <v>300000</v>
      </c>
      <c r="F9" s="6">
        <v>110000</v>
      </c>
      <c r="G9" s="25">
        <v>110000</v>
      </c>
      <c r="H9" s="26">
        <v>786820</v>
      </c>
      <c r="I9" s="24">
        <v>110000</v>
      </c>
      <c r="J9" s="6">
        <v>110000</v>
      </c>
      <c r="K9" s="25">
        <v>110000</v>
      </c>
    </row>
    <row r="10" spans="1:11" ht="25.5">
      <c r="A10" s="27" t="s">
        <v>97</v>
      </c>
      <c r="B10" s="28">
        <f>SUM(B5:B9)</f>
        <v>322354917</v>
      </c>
      <c r="C10" s="29">
        <f aca="true" t="shared" si="0" ref="C10:K10">SUM(C5:C9)</f>
        <v>4170280</v>
      </c>
      <c r="D10" s="30">
        <f t="shared" si="0"/>
        <v>0</v>
      </c>
      <c r="E10" s="28">
        <f t="shared" si="0"/>
        <v>343515000</v>
      </c>
      <c r="F10" s="29">
        <f t="shared" si="0"/>
        <v>343531000</v>
      </c>
      <c r="G10" s="31">
        <f t="shared" si="0"/>
        <v>343531000</v>
      </c>
      <c r="H10" s="32">
        <f t="shared" si="0"/>
        <v>339193610</v>
      </c>
      <c r="I10" s="28">
        <f t="shared" si="0"/>
        <v>357422000</v>
      </c>
      <c r="J10" s="29">
        <f t="shared" si="0"/>
        <v>373885000</v>
      </c>
      <c r="K10" s="31">
        <f t="shared" si="0"/>
        <v>388052000</v>
      </c>
    </row>
    <row r="11" spans="1:11" ht="13.5">
      <c r="A11" s="22" t="s">
        <v>23</v>
      </c>
      <c r="B11" s="6">
        <v>153274945</v>
      </c>
      <c r="C11" s="6">
        <v>11165498</v>
      </c>
      <c r="D11" s="23">
        <v>0</v>
      </c>
      <c r="E11" s="24">
        <v>191929184</v>
      </c>
      <c r="F11" s="6">
        <v>194585151</v>
      </c>
      <c r="G11" s="25">
        <v>194585151</v>
      </c>
      <c r="H11" s="26">
        <v>142503526</v>
      </c>
      <c r="I11" s="24">
        <v>204094995</v>
      </c>
      <c r="J11" s="6">
        <v>215426566</v>
      </c>
      <c r="K11" s="25">
        <v>227432540</v>
      </c>
    </row>
    <row r="12" spans="1:11" ht="13.5">
      <c r="A12" s="22" t="s">
        <v>24</v>
      </c>
      <c r="B12" s="6">
        <v>14568171</v>
      </c>
      <c r="C12" s="6">
        <v>2572411</v>
      </c>
      <c r="D12" s="23">
        <v>0</v>
      </c>
      <c r="E12" s="24">
        <v>18661813</v>
      </c>
      <c r="F12" s="6">
        <v>18661813</v>
      </c>
      <c r="G12" s="25">
        <v>18661813</v>
      </c>
      <c r="H12" s="26">
        <v>22484664</v>
      </c>
      <c r="I12" s="24">
        <v>19557580</v>
      </c>
      <c r="J12" s="6">
        <v>20570279</v>
      </c>
      <c r="K12" s="25">
        <v>21792762</v>
      </c>
    </row>
    <row r="13" spans="1:11" ht="13.5">
      <c r="A13" s="22" t="s">
        <v>98</v>
      </c>
      <c r="B13" s="6">
        <v>9174383</v>
      </c>
      <c r="C13" s="6">
        <v>3276691</v>
      </c>
      <c r="D13" s="23">
        <v>0</v>
      </c>
      <c r="E13" s="24">
        <v>7392000</v>
      </c>
      <c r="F13" s="6">
        <v>6300000</v>
      </c>
      <c r="G13" s="25">
        <v>6300000</v>
      </c>
      <c r="H13" s="26">
        <v>787532</v>
      </c>
      <c r="I13" s="24">
        <v>6300000</v>
      </c>
      <c r="J13" s="6">
        <v>7200000</v>
      </c>
      <c r="K13" s="25">
        <v>7400000</v>
      </c>
    </row>
    <row r="14" spans="1:11" ht="13.5">
      <c r="A14" s="22" t="s">
        <v>25</v>
      </c>
      <c r="B14" s="6">
        <v>1202113</v>
      </c>
      <c r="C14" s="6">
        <v>777655</v>
      </c>
      <c r="D14" s="23">
        <v>0</v>
      </c>
      <c r="E14" s="24">
        <v>0</v>
      </c>
      <c r="F14" s="6">
        <v>3331000</v>
      </c>
      <c r="G14" s="25">
        <v>3331000</v>
      </c>
      <c r="H14" s="26">
        <v>991578</v>
      </c>
      <c r="I14" s="24">
        <v>500000</v>
      </c>
      <c r="J14" s="6">
        <v>500000</v>
      </c>
      <c r="K14" s="25">
        <v>500000</v>
      </c>
    </row>
    <row r="15" spans="1:11" ht="13.5">
      <c r="A15" s="22" t="s">
        <v>26</v>
      </c>
      <c r="B15" s="6">
        <v>0</v>
      </c>
      <c r="C15" s="6">
        <v>100086</v>
      </c>
      <c r="D15" s="23">
        <v>0</v>
      </c>
      <c r="E15" s="24">
        <v>3481850</v>
      </c>
      <c r="F15" s="6">
        <v>279000</v>
      </c>
      <c r="G15" s="25">
        <v>279000</v>
      </c>
      <c r="H15" s="26">
        <v>76206</v>
      </c>
      <c r="I15" s="24">
        <v>510000</v>
      </c>
      <c r="J15" s="6">
        <v>440000</v>
      </c>
      <c r="K15" s="25">
        <v>408000</v>
      </c>
    </row>
    <row r="16" spans="1:11" ht="13.5">
      <c r="A16" s="22" t="s">
        <v>21</v>
      </c>
      <c r="B16" s="6">
        <v>24864284</v>
      </c>
      <c r="C16" s="6">
        <v>0</v>
      </c>
      <c r="D16" s="23">
        <v>0</v>
      </c>
      <c r="E16" s="24">
        <v>1909218</v>
      </c>
      <c r="F16" s="6">
        <v>1871000</v>
      </c>
      <c r="G16" s="25">
        <v>1871000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130854276</v>
      </c>
      <c r="C17" s="6">
        <v>23588482</v>
      </c>
      <c r="D17" s="23">
        <v>0</v>
      </c>
      <c r="E17" s="24">
        <v>94818411</v>
      </c>
      <c r="F17" s="6">
        <v>53666396</v>
      </c>
      <c r="G17" s="25">
        <v>53666396</v>
      </c>
      <c r="H17" s="26">
        <v>18140627</v>
      </c>
      <c r="I17" s="24">
        <v>57274822</v>
      </c>
      <c r="J17" s="6">
        <v>57136389</v>
      </c>
      <c r="K17" s="25">
        <v>59728506</v>
      </c>
    </row>
    <row r="18" spans="1:11" ht="13.5">
      <c r="A18" s="33" t="s">
        <v>28</v>
      </c>
      <c r="B18" s="34">
        <f>SUM(B11:B17)</f>
        <v>333938172</v>
      </c>
      <c r="C18" s="35">
        <f aca="true" t="shared" si="1" ref="C18:K18">SUM(C11:C17)</f>
        <v>41480823</v>
      </c>
      <c r="D18" s="36">
        <f t="shared" si="1"/>
        <v>0</v>
      </c>
      <c r="E18" s="34">
        <f t="shared" si="1"/>
        <v>318192476</v>
      </c>
      <c r="F18" s="35">
        <f t="shared" si="1"/>
        <v>278694360</v>
      </c>
      <c r="G18" s="37">
        <f t="shared" si="1"/>
        <v>278694360</v>
      </c>
      <c r="H18" s="38">
        <f t="shared" si="1"/>
        <v>184984133</v>
      </c>
      <c r="I18" s="34">
        <f t="shared" si="1"/>
        <v>288237397</v>
      </c>
      <c r="J18" s="35">
        <f t="shared" si="1"/>
        <v>301273234</v>
      </c>
      <c r="K18" s="37">
        <f t="shared" si="1"/>
        <v>317261808</v>
      </c>
    </row>
    <row r="19" spans="1:11" ht="13.5">
      <c r="A19" s="33" t="s">
        <v>29</v>
      </c>
      <c r="B19" s="39">
        <f>+B10-B18</f>
        <v>-11583255</v>
      </c>
      <c r="C19" s="40">
        <f aca="true" t="shared" si="2" ref="C19:K19">+C10-C18</f>
        <v>-37310543</v>
      </c>
      <c r="D19" s="41">
        <f t="shared" si="2"/>
        <v>0</v>
      </c>
      <c r="E19" s="39">
        <f t="shared" si="2"/>
        <v>25322524</v>
      </c>
      <c r="F19" s="40">
        <f t="shared" si="2"/>
        <v>64836640</v>
      </c>
      <c r="G19" s="42">
        <f t="shared" si="2"/>
        <v>64836640</v>
      </c>
      <c r="H19" s="43">
        <f t="shared" si="2"/>
        <v>154209477</v>
      </c>
      <c r="I19" s="39">
        <f t="shared" si="2"/>
        <v>69184603</v>
      </c>
      <c r="J19" s="40">
        <f t="shared" si="2"/>
        <v>72611766</v>
      </c>
      <c r="K19" s="42">
        <f t="shared" si="2"/>
        <v>70790192</v>
      </c>
    </row>
    <row r="20" spans="1:11" ht="25.5">
      <c r="A20" s="44" t="s">
        <v>30</v>
      </c>
      <c r="B20" s="45">
        <v>0</v>
      </c>
      <c r="C20" s="46">
        <v>860888</v>
      </c>
      <c r="D20" s="47">
        <v>0</v>
      </c>
      <c r="E20" s="45">
        <v>2504000</v>
      </c>
      <c r="F20" s="46">
        <v>2504000</v>
      </c>
      <c r="G20" s="48">
        <v>2504000</v>
      </c>
      <c r="H20" s="49">
        <v>411775</v>
      </c>
      <c r="I20" s="45">
        <v>2383000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-11583255</v>
      </c>
      <c r="C22" s="58">
        <f aca="true" t="shared" si="3" ref="C22:K22">SUM(C19:C21)</f>
        <v>-36449655</v>
      </c>
      <c r="D22" s="59">
        <f t="shared" si="3"/>
        <v>0</v>
      </c>
      <c r="E22" s="57">
        <f t="shared" si="3"/>
        <v>27826524</v>
      </c>
      <c r="F22" s="58">
        <f t="shared" si="3"/>
        <v>67340640</v>
      </c>
      <c r="G22" s="60">
        <f t="shared" si="3"/>
        <v>67340640</v>
      </c>
      <c r="H22" s="61">
        <f t="shared" si="3"/>
        <v>154621252</v>
      </c>
      <c r="I22" s="57">
        <f t="shared" si="3"/>
        <v>71567603</v>
      </c>
      <c r="J22" s="58">
        <f t="shared" si="3"/>
        <v>72611766</v>
      </c>
      <c r="K22" s="60">
        <f t="shared" si="3"/>
        <v>70790192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-11583255</v>
      </c>
      <c r="C24" s="40">
        <f aca="true" t="shared" si="4" ref="C24:K24">SUM(C22:C23)</f>
        <v>-36449655</v>
      </c>
      <c r="D24" s="41">
        <f t="shared" si="4"/>
        <v>0</v>
      </c>
      <c r="E24" s="39">
        <f t="shared" si="4"/>
        <v>27826524</v>
      </c>
      <c r="F24" s="40">
        <f t="shared" si="4"/>
        <v>67340640</v>
      </c>
      <c r="G24" s="42">
        <f t="shared" si="4"/>
        <v>67340640</v>
      </c>
      <c r="H24" s="43">
        <f t="shared" si="4"/>
        <v>154621252</v>
      </c>
      <c r="I24" s="39">
        <f t="shared" si="4"/>
        <v>71567603</v>
      </c>
      <c r="J24" s="40">
        <f t="shared" si="4"/>
        <v>72611766</v>
      </c>
      <c r="K24" s="42">
        <f t="shared" si="4"/>
        <v>70790192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32204599</v>
      </c>
      <c r="C27" s="7">
        <v>1560841</v>
      </c>
      <c r="D27" s="69">
        <v>0</v>
      </c>
      <c r="E27" s="70">
        <v>5000000</v>
      </c>
      <c r="F27" s="7">
        <v>50000</v>
      </c>
      <c r="G27" s="71">
        <v>50000</v>
      </c>
      <c r="H27" s="72">
        <v>8346</v>
      </c>
      <c r="I27" s="70">
        <v>3003000</v>
      </c>
      <c r="J27" s="7">
        <v>2665000</v>
      </c>
      <c r="K27" s="71">
        <v>2860000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32204599</v>
      </c>
      <c r="C31" s="6">
        <v>7041580</v>
      </c>
      <c r="D31" s="23">
        <v>0</v>
      </c>
      <c r="E31" s="24">
        <v>0</v>
      </c>
      <c r="F31" s="6">
        <v>50000</v>
      </c>
      <c r="G31" s="25">
        <v>50000</v>
      </c>
      <c r="H31" s="26">
        <v>0</v>
      </c>
      <c r="I31" s="24">
        <v>3003000</v>
      </c>
      <c r="J31" s="6">
        <v>2665000</v>
      </c>
      <c r="K31" s="25">
        <v>2860000</v>
      </c>
    </row>
    <row r="32" spans="1:11" ht="13.5">
      <c r="A32" s="33" t="s">
        <v>37</v>
      </c>
      <c r="B32" s="7">
        <f>SUM(B28:B31)</f>
        <v>32204599</v>
      </c>
      <c r="C32" s="7">
        <f aca="true" t="shared" si="5" ref="C32:K32">SUM(C28:C31)</f>
        <v>7041580</v>
      </c>
      <c r="D32" s="69">
        <f t="shared" si="5"/>
        <v>0</v>
      </c>
      <c r="E32" s="70">
        <f t="shared" si="5"/>
        <v>0</v>
      </c>
      <c r="F32" s="7">
        <f t="shared" si="5"/>
        <v>50000</v>
      </c>
      <c r="G32" s="71">
        <f t="shared" si="5"/>
        <v>50000</v>
      </c>
      <c r="H32" s="72">
        <f t="shared" si="5"/>
        <v>0</v>
      </c>
      <c r="I32" s="70">
        <f t="shared" si="5"/>
        <v>3003000</v>
      </c>
      <c r="J32" s="7">
        <f t="shared" si="5"/>
        <v>2665000</v>
      </c>
      <c r="K32" s="71">
        <f t="shared" si="5"/>
        <v>2860000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3070495</v>
      </c>
      <c r="C35" s="6">
        <v>-11822651</v>
      </c>
      <c r="D35" s="23">
        <v>0</v>
      </c>
      <c r="E35" s="24">
        <v>410492171</v>
      </c>
      <c r="F35" s="6">
        <v>195990641</v>
      </c>
      <c r="G35" s="25">
        <v>195990641</v>
      </c>
      <c r="H35" s="26">
        <v>187706748</v>
      </c>
      <c r="I35" s="24">
        <v>116352912</v>
      </c>
      <c r="J35" s="6">
        <v>99946766</v>
      </c>
      <c r="K35" s="25">
        <v>87930192</v>
      </c>
    </row>
    <row r="36" spans="1:11" ht="13.5">
      <c r="A36" s="22" t="s">
        <v>40</v>
      </c>
      <c r="B36" s="6">
        <v>38004907</v>
      </c>
      <c r="C36" s="6">
        <v>-151397</v>
      </c>
      <c r="D36" s="23">
        <v>0</v>
      </c>
      <c r="E36" s="24">
        <v>5000000</v>
      </c>
      <c r="F36" s="6">
        <v>6350000</v>
      </c>
      <c r="G36" s="25">
        <v>6350000</v>
      </c>
      <c r="H36" s="26">
        <v>-779186</v>
      </c>
      <c r="I36" s="24">
        <v>3003000</v>
      </c>
      <c r="J36" s="6">
        <v>2665000</v>
      </c>
      <c r="K36" s="25">
        <v>2860000</v>
      </c>
    </row>
    <row r="37" spans="1:11" ht="13.5">
      <c r="A37" s="22" t="s">
        <v>41</v>
      </c>
      <c r="B37" s="6">
        <v>55867260</v>
      </c>
      <c r="C37" s="6">
        <v>26045640</v>
      </c>
      <c r="D37" s="23">
        <v>0</v>
      </c>
      <c r="E37" s="24">
        <v>15000000</v>
      </c>
      <c r="F37" s="6">
        <v>15000001</v>
      </c>
      <c r="G37" s="25">
        <v>15000001</v>
      </c>
      <c r="H37" s="26">
        <v>32306313</v>
      </c>
      <c r="I37" s="24">
        <v>47788309</v>
      </c>
      <c r="J37" s="6">
        <v>30000000</v>
      </c>
      <c r="K37" s="25">
        <v>20000000</v>
      </c>
    </row>
    <row r="38" spans="1:11" ht="13.5">
      <c r="A38" s="22" t="s">
        <v>42</v>
      </c>
      <c r="B38" s="6">
        <v>24181717</v>
      </c>
      <c r="C38" s="6">
        <v>-4509987</v>
      </c>
      <c r="D38" s="23">
        <v>0</v>
      </c>
      <c r="E38" s="24">
        <v>12712000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-38973575</v>
      </c>
      <c r="C39" s="6">
        <v>2939954</v>
      </c>
      <c r="D39" s="23">
        <v>0</v>
      </c>
      <c r="E39" s="24">
        <v>359953647</v>
      </c>
      <c r="F39" s="6">
        <v>120000000</v>
      </c>
      <c r="G39" s="25">
        <v>120000000</v>
      </c>
      <c r="H39" s="26">
        <v>-3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-28494839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13135467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4066000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764378</v>
      </c>
      <c r="C45" s="7">
        <v>0</v>
      </c>
      <c r="D45" s="69">
        <v>0</v>
      </c>
      <c r="E45" s="70">
        <v>0</v>
      </c>
      <c r="F45" s="7">
        <v>0</v>
      </c>
      <c r="G45" s="71">
        <v>0</v>
      </c>
      <c r="H45" s="72">
        <v>0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764378</v>
      </c>
      <c r="C48" s="6">
        <v>-13922260</v>
      </c>
      <c r="D48" s="23">
        <v>0</v>
      </c>
      <c r="E48" s="24">
        <v>157684865</v>
      </c>
      <c r="F48" s="6">
        <v>37684865</v>
      </c>
      <c r="G48" s="25">
        <v>37684865</v>
      </c>
      <c r="H48" s="26">
        <v>160739619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51915910</v>
      </c>
      <c r="C49" s="6">
        <f aca="true" t="shared" si="6" ref="C49:K49">+C75</f>
        <v>25211647</v>
      </c>
      <c r="D49" s="23">
        <f t="shared" si="6"/>
        <v>0</v>
      </c>
      <c r="E49" s="24">
        <f t="shared" si="6"/>
        <v>15000000</v>
      </c>
      <c r="F49" s="6">
        <f t="shared" si="6"/>
        <v>15000001</v>
      </c>
      <c r="G49" s="25">
        <f t="shared" si="6"/>
        <v>15000001</v>
      </c>
      <c r="H49" s="26">
        <f t="shared" si="6"/>
        <v>32306313</v>
      </c>
      <c r="I49" s="24">
        <f t="shared" si="6"/>
        <v>62788309</v>
      </c>
      <c r="J49" s="6">
        <f t="shared" si="6"/>
        <v>45000000</v>
      </c>
      <c r="K49" s="25">
        <f t="shared" si="6"/>
        <v>35000000</v>
      </c>
    </row>
    <row r="50" spans="1:11" ht="13.5">
      <c r="A50" s="33" t="s">
        <v>52</v>
      </c>
      <c r="B50" s="7">
        <f>+B48-B49</f>
        <v>-51151532</v>
      </c>
      <c r="C50" s="7">
        <f aca="true" t="shared" si="7" ref="C50:K50">+C48-C49</f>
        <v>-39133907</v>
      </c>
      <c r="D50" s="69">
        <f t="shared" si="7"/>
        <v>0</v>
      </c>
      <c r="E50" s="70">
        <f t="shared" si="7"/>
        <v>142684865</v>
      </c>
      <c r="F50" s="7">
        <f t="shared" si="7"/>
        <v>22684864</v>
      </c>
      <c r="G50" s="71">
        <f t="shared" si="7"/>
        <v>22684864</v>
      </c>
      <c r="H50" s="72">
        <f t="shared" si="7"/>
        <v>128433306</v>
      </c>
      <c r="I50" s="70">
        <f t="shared" si="7"/>
        <v>-62788309</v>
      </c>
      <c r="J50" s="7">
        <f t="shared" si="7"/>
        <v>-45000000</v>
      </c>
      <c r="K50" s="71">
        <f t="shared" si="7"/>
        <v>-35000000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38004907</v>
      </c>
      <c r="C53" s="6">
        <v>-580523</v>
      </c>
      <c r="D53" s="23">
        <v>0</v>
      </c>
      <c r="E53" s="24">
        <v>0</v>
      </c>
      <c r="F53" s="6">
        <v>6350000</v>
      </c>
      <c r="G53" s="25">
        <v>6350000</v>
      </c>
      <c r="H53" s="26">
        <v>-779186</v>
      </c>
      <c r="I53" s="24">
        <v>620000</v>
      </c>
      <c r="J53" s="6">
        <v>150000</v>
      </c>
      <c r="K53" s="25">
        <v>200000</v>
      </c>
    </row>
    <row r="54" spans="1:11" ht="13.5">
      <c r="A54" s="22" t="s">
        <v>55</v>
      </c>
      <c r="B54" s="6">
        <v>9174383</v>
      </c>
      <c r="C54" s="6">
        <v>0</v>
      </c>
      <c r="D54" s="23">
        <v>0</v>
      </c>
      <c r="E54" s="24">
        <v>7392000</v>
      </c>
      <c r="F54" s="6">
        <v>6300000</v>
      </c>
      <c r="G54" s="25">
        <v>6300000</v>
      </c>
      <c r="H54" s="26">
        <v>787532</v>
      </c>
      <c r="I54" s="24">
        <v>6300000</v>
      </c>
      <c r="J54" s="6">
        <v>7200000</v>
      </c>
      <c r="K54" s="25">
        <v>7400000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1292174</v>
      </c>
      <c r="D56" s="23">
        <v>0</v>
      </c>
      <c r="E56" s="24">
        <v>5848130</v>
      </c>
      <c r="F56" s="6">
        <v>2963000</v>
      </c>
      <c r="G56" s="25">
        <v>2963000</v>
      </c>
      <c r="H56" s="26">
        <v>1027698</v>
      </c>
      <c r="I56" s="24">
        <v>400000</v>
      </c>
      <c r="J56" s="6">
        <v>240000</v>
      </c>
      <c r="K56" s="25">
        <v>300000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2290571</v>
      </c>
      <c r="C72" s="2">
        <f aca="true" t="shared" si="10" ref="C72:K72">+C77</f>
        <v>1570033</v>
      </c>
      <c r="D72" s="2">
        <f t="shared" si="10"/>
        <v>0</v>
      </c>
      <c r="E72" s="2">
        <f t="shared" si="10"/>
        <v>300000</v>
      </c>
      <c r="F72" s="2">
        <f t="shared" si="10"/>
        <v>110000</v>
      </c>
      <c r="G72" s="2">
        <f t="shared" si="10"/>
        <v>110000</v>
      </c>
      <c r="H72" s="2">
        <f t="shared" si="10"/>
        <v>0</v>
      </c>
      <c r="I72" s="2">
        <f t="shared" si="10"/>
        <v>110000</v>
      </c>
      <c r="J72" s="2">
        <f t="shared" si="10"/>
        <v>110000</v>
      </c>
      <c r="K72" s="2">
        <f t="shared" si="10"/>
        <v>110000</v>
      </c>
    </row>
    <row r="73" spans="1:11" ht="12.75" hidden="1">
      <c r="A73" s="2" t="s">
        <v>105</v>
      </c>
      <c r="B73" s="2">
        <f>+B74</f>
        <v>-43006510.66666666</v>
      </c>
      <c r="C73" s="2">
        <f aca="true" t="shared" si="11" ref="C73:K73">+(C78+C80+C81+C82)-(B78+B80+B81+B82)</f>
        <v>-206508</v>
      </c>
      <c r="D73" s="2">
        <f t="shared" si="11"/>
        <v>-2099609</v>
      </c>
      <c r="E73" s="2">
        <f t="shared" si="11"/>
        <v>252807306</v>
      </c>
      <c r="F73" s="2">
        <f>+(F78+F80+F81+F82)-(D78+D80+D81+D82)</f>
        <v>158305776</v>
      </c>
      <c r="G73" s="2">
        <f>+(G78+G80+G81+G82)-(D78+D80+D81+D82)</f>
        <v>158305776</v>
      </c>
      <c r="H73" s="2">
        <f>+(H78+H80+H81+H82)-(D78+D80+D81+D82)</f>
        <v>26967129</v>
      </c>
      <c r="I73" s="2">
        <f>+(I78+I80+I81+I82)-(E78+E80+E81+E82)</f>
        <v>-136454394</v>
      </c>
      <c r="J73" s="2">
        <f t="shared" si="11"/>
        <v>-16406146</v>
      </c>
      <c r="K73" s="2">
        <f t="shared" si="11"/>
        <v>-12016574</v>
      </c>
    </row>
    <row r="74" spans="1:11" ht="12.75" hidden="1">
      <c r="A74" s="2" t="s">
        <v>106</v>
      </c>
      <c r="B74" s="2">
        <f>+TREND(C74:E74)</f>
        <v>-43006510.66666666</v>
      </c>
      <c r="C74" s="2">
        <f>+C73</f>
        <v>-206508</v>
      </c>
      <c r="D74" s="2">
        <f aca="true" t="shared" si="12" ref="D74:K74">+D73</f>
        <v>-2099609</v>
      </c>
      <c r="E74" s="2">
        <f t="shared" si="12"/>
        <v>252807306</v>
      </c>
      <c r="F74" s="2">
        <f t="shared" si="12"/>
        <v>158305776</v>
      </c>
      <c r="G74" s="2">
        <f t="shared" si="12"/>
        <v>158305776</v>
      </c>
      <c r="H74" s="2">
        <f t="shared" si="12"/>
        <v>26967129</v>
      </c>
      <c r="I74" s="2">
        <f t="shared" si="12"/>
        <v>-136454394</v>
      </c>
      <c r="J74" s="2">
        <f t="shared" si="12"/>
        <v>-16406146</v>
      </c>
      <c r="K74" s="2">
        <f t="shared" si="12"/>
        <v>-12016574</v>
      </c>
    </row>
    <row r="75" spans="1:11" ht="12.75" hidden="1">
      <c r="A75" s="2" t="s">
        <v>107</v>
      </c>
      <c r="B75" s="2">
        <f>+B84-(((B80+B81+B78)*B70)-B79)</f>
        <v>51915910</v>
      </c>
      <c r="C75" s="2">
        <f aca="true" t="shared" si="13" ref="C75:K75">+C84-(((C80+C81+C78)*C70)-C79)</f>
        <v>25211647</v>
      </c>
      <c r="D75" s="2">
        <f t="shared" si="13"/>
        <v>0</v>
      </c>
      <c r="E75" s="2">
        <f t="shared" si="13"/>
        <v>15000000</v>
      </c>
      <c r="F75" s="2">
        <f t="shared" si="13"/>
        <v>15000001</v>
      </c>
      <c r="G75" s="2">
        <f t="shared" si="13"/>
        <v>15000001</v>
      </c>
      <c r="H75" s="2">
        <f t="shared" si="13"/>
        <v>32306313</v>
      </c>
      <c r="I75" s="2">
        <f t="shared" si="13"/>
        <v>62788309</v>
      </c>
      <c r="J75" s="2">
        <f t="shared" si="13"/>
        <v>45000000</v>
      </c>
      <c r="K75" s="2">
        <f t="shared" si="13"/>
        <v>35000000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2290571</v>
      </c>
      <c r="C77" s="3">
        <v>1570033</v>
      </c>
      <c r="D77" s="3">
        <v>0</v>
      </c>
      <c r="E77" s="3">
        <v>300000</v>
      </c>
      <c r="F77" s="3">
        <v>110000</v>
      </c>
      <c r="G77" s="3">
        <v>110000</v>
      </c>
      <c r="H77" s="3">
        <v>0</v>
      </c>
      <c r="I77" s="3">
        <v>110000</v>
      </c>
      <c r="J77" s="3">
        <v>110000</v>
      </c>
      <c r="K77" s="3">
        <v>110000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51915910</v>
      </c>
      <c r="C79" s="3">
        <v>25211647</v>
      </c>
      <c r="D79" s="3">
        <v>0</v>
      </c>
      <c r="E79" s="3">
        <v>15000000</v>
      </c>
      <c r="F79" s="3">
        <v>15000001</v>
      </c>
      <c r="G79" s="3">
        <v>15000001</v>
      </c>
      <c r="H79" s="3">
        <v>32306313</v>
      </c>
      <c r="I79" s="3">
        <v>47788309</v>
      </c>
      <c r="J79" s="3">
        <v>30000000</v>
      </c>
      <c r="K79" s="3">
        <v>20000000</v>
      </c>
    </row>
    <row r="80" spans="1:11" ht="12.75" hidden="1">
      <c r="A80" s="1" t="s">
        <v>69</v>
      </c>
      <c r="B80" s="3">
        <v>1478745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827372</v>
      </c>
      <c r="C81" s="3">
        <v>2290072</v>
      </c>
      <c r="D81" s="3">
        <v>0</v>
      </c>
      <c r="E81" s="3">
        <v>252807306</v>
      </c>
      <c r="F81" s="3">
        <v>158305776</v>
      </c>
      <c r="G81" s="3">
        <v>158305776</v>
      </c>
      <c r="H81" s="3">
        <v>26967129</v>
      </c>
      <c r="I81" s="3">
        <v>116352912</v>
      </c>
      <c r="J81" s="3">
        <v>99946766</v>
      </c>
      <c r="K81" s="3">
        <v>87930192</v>
      </c>
    </row>
    <row r="82" spans="1:11" ht="12.75" hidden="1">
      <c r="A82" s="1" t="s">
        <v>71</v>
      </c>
      <c r="B82" s="3">
        <v>0</v>
      </c>
      <c r="C82" s="3">
        <v>-190463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15000000</v>
      </c>
      <c r="J84" s="3">
        <v>15000000</v>
      </c>
      <c r="K84" s="3">
        <v>15000000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16208894</v>
      </c>
      <c r="C5" s="6">
        <v>16943330</v>
      </c>
      <c r="D5" s="23">
        <v>16935540</v>
      </c>
      <c r="E5" s="24">
        <v>0</v>
      </c>
      <c r="F5" s="6">
        <v>0</v>
      </c>
      <c r="G5" s="25">
        <v>0</v>
      </c>
      <c r="H5" s="26">
        <v>95</v>
      </c>
      <c r="I5" s="24">
        <v>24480254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607157</v>
      </c>
      <c r="D6" s="23">
        <v>607157</v>
      </c>
      <c r="E6" s="24">
        <v>0</v>
      </c>
      <c r="F6" s="6">
        <v>0</v>
      </c>
      <c r="G6" s="25">
        <v>0</v>
      </c>
      <c r="H6" s="26">
        <v>261377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4162545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1634860</v>
      </c>
      <c r="J7" s="6">
        <v>0</v>
      </c>
      <c r="K7" s="25">
        <v>0</v>
      </c>
    </row>
    <row r="8" spans="1:11" ht="13.5">
      <c r="A8" s="22" t="s">
        <v>21</v>
      </c>
      <c r="B8" s="6">
        <v>91340154</v>
      </c>
      <c r="C8" s="6">
        <v>115805907</v>
      </c>
      <c r="D8" s="23">
        <v>145106228</v>
      </c>
      <c r="E8" s="24">
        <v>0</v>
      </c>
      <c r="F8" s="6">
        <v>74189119</v>
      </c>
      <c r="G8" s="25">
        <v>74189119</v>
      </c>
      <c r="H8" s="26">
        <v>122905873</v>
      </c>
      <c r="I8" s="24">
        <v>115743512</v>
      </c>
      <c r="J8" s="6">
        <v>0</v>
      </c>
      <c r="K8" s="25">
        <v>0</v>
      </c>
    </row>
    <row r="9" spans="1:11" ht="13.5">
      <c r="A9" s="22" t="s">
        <v>22</v>
      </c>
      <c r="B9" s="6">
        <v>6724839</v>
      </c>
      <c r="C9" s="6">
        <v>7268263</v>
      </c>
      <c r="D9" s="23">
        <v>10209079</v>
      </c>
      <c r="E9" s="24">
        <v>0</v>
      </c>
      <c r="F9" s="6">
        <v>0</v>
      </c>
      <c r="G9" s="25">
        <v>0</v>
      </c>
      <c r="H9" s="26">
        <v>3037906</v>
      </c>
      <c r="I9" s="24">
        <v>2872427</v>
      </c>
      <c r="J9" s="6">
        <v>0</v>
      </c>
      <c r="K9" s="25">
        <v>0</v>
      </c>
    </row>
    <row r="10" spans="1:11" ht="25.5">
      <c r="A10" s="27" t="s">
        <v>97</v>
      </c>
      <c r="B10" s="28">
        <f>SUM(B5:B9)</f>
        <v>118436432</v>
      </c>
      <c r="C10" s="29">
        <f aca="true" t="shared" si="0" ref="C10:K10">SUM(C5:C9)</f>
        <v>140624657</v>
      </c>
      <c r="D10" s="30">
        <f t="shared" si="0"/>
        <v>172858004</v>
      </c>
      <c r="E10" s="28">
        <f t="shared" si="0"/>
        <v>0</v>
      </c>
      <c r="F10" s="29">
        <f t="shared" si="0"/>
        <v>74189119</v>
      </c>
      <c r="G10" s="31">
        <f t="shared" si="0"/>
        <v>74189119</v>
      </c>
      <c r="H10" s="32">
        <f t="shared" si="0"/>
        <v>126205251</v>
      </c>
      <c r="I10" s="28">
        <f t="shared" si="0"/>
        <v>144731053</v>
      </c>
      <c r="J10" s="29">
        <f t="shared" si="0"/>
        <v>0</v>
      </c>
      <c r="K10" s="31">
        <f t="shared" si="0"/>
        <v>0</v>
      </c>
    </row>
    <row r="11" spans="1:11" ht="13.5">
      <c r="A11" s="22" t="s">
        <v>23</v>
      </c>
      <c r="B11" s="6">
        <v>57491269</v>
      </c>
      <c r="C11" s="6">
        <v>58707297</v>
      </c>
      <c r="D11" s="23">
        <v>59299627</v>
      </c>
      <c r="E11" s="24">
        <v>79841976</v>
      </c>
      <c r="F11" s="6">
        <v>81916393</v>
      </c>
      <c r="G11" s="25">
        <v>81916393</v>
      </c>
      <c r="H11" s="26">
        <v>62825062</v>
      </c>
      <c r="I11" s="24">
        <v>90470793</v>
      </c>
      <c r="J11" s="6">
        <v>0</v>
      </c>
      <c r="K11" s="25">
        <v>0</v>
      </c>
    </row>
    <row r="12" spans="1:11" ht="13.5">
      <c r="A12" s="22" t="s">
        <v>24</v>
      </c>
      <c r="B12" s="6">
        <v>9941242</v>
      </c>
      <c r="C12" s="6">
        <v>11178687</v>
      </c>
      <c r="D12" s="23">
        <v>11178687</v>
      </c>
      <c r="E12" s="24">
        <v>12463200</v>
      </c>
      <c r="F12" s="6">
        <v>12463194</v>
      </c>
      <c r="G12" s="25">
        <v>12463194</v>
      </c>
      <c r="H12" s="26">
        <v>8840178</v>
      </c>
      <c r="I12" s="24">
        <v>11786603</v>
      </c>
      <c r="J12" s="6">
        <v>0</v>
      </c>
      <c r="K12" s="25">
        <v>0</v>
      </c>
    </row>
    <row r="13" spans="1:11" ht="13.5">
      <c r="A13" s="22" t="s">
        <v>98</v>
      </c>
      <c r="B13" s="6">
        <v>11408780</v>
      </c>
      <c r="C13" s="6">
        <v>0</v>
      </c>
      <c r="D13" s="23">
        <v>11368259</v>
      </c>
      <c r="E13" s="24">
        <v>12500000</v>
      </c>
      <c r="F13" s="6">
        <v>12500000</v>
      </c>
      <c r="G13" s="25">
        <v>12500000</v>
      </c>
      <c r="H13" s="26">
        <v>0</v>
      </c>
      <c r="I13" s="24">
        <v>12500000</v>
      </c>
      <c r="J13" s="6">
        <v>0</v>
      </c>
      <c r="K13" s="25">
        <v>0</v>
      </c>
    </row>
    <row r="14" spans="1:11" ht="13.5">
      <c r="A14" s="22" t="s">
        <v>25</v>
      </c>
      <c r="B14" s="6">
        <v>2348158</v>
      </c>
      <c r="C14" s="6">
        <v>82108</v>
      </c>
      <c r="D14" s="23">
        <v>934296</v>
      </c>
      <c r="E14" s="24">
        <v>60000</v>
      </c>
      <c r="F14" s="6">
        <v>60000</v>
      </c>
      <c r="G14" s="25">
        <v>60000</v>
      </c>
      <c r="H14" s="26">
        <v>48958</v>
      </c>
      <c r="I14" s="24">
        <v>60000</v>
      </c>
      <c r="J14" s="6">
        <v>63000</v>
      </c>
      <c r="K14" s="25">
        <v>66150</v>
      </c>
    </row>
    <row r="15" spans="1:11" ht="13.5">
      <c r="A15" s="22" t="s">
        <v>26</v>
      </c>
      <c r="B15" s="6">
        <v>5792027</v>
      </c>
      <c r="C15" s="6">
        <v>2997316</v>
      </c>
      <c r="D15" s="23">
        <v>2997316</v>
      </c>
      <c r="E15" s="24">
        <v>3090000</v>
      </c>
      <c r="F15" s="6">
        <v>2735000</v>
      </c>
      <c r="G15" s="25">
        <v>2735000</v>
      </c>
      <c r="H15" s="26">
        <v>2310210</v>
      </c>
      <c r="I15" s="24">
        <v>780000</v>
      </c>
      <c r="J15" s="6">
        <v>94500</v>
      </c>
      <c r="K15" s="25">
        <v>99225</v>
      </c>
    </row>
    <row r="16" spans="1:11" ht="13.5">
      <c r="A16" s="22" t="s">
        <v>21</v>
      </c>
      <c r="B16" s="6">
        <v>0</v>
      </c>
      <c r="C16" s="6">
        <v>1361992</v>
      </c>
      <c r="D16" s="23">
        <v>1671702</v>
      </c>
      <c r="E16" s="24">
        <v>2091000</v>
      </c>
      <c r="F16" s="6">
        <v>1917966</v>
      </c>
      <c r="G16" s="25">
        <v>1917966</v>
      </c>
      <c r="H16" s="26">
        <v>4994025</v>
      </c>
      <c r="I16" s="24">
        <v>2817000</v>
      </c>
      <c r="J16" s="6">
        <v>105000</v>
      </c>
      <c r="K16" s="25">
        <v>110250</v>
      </c>
    </row>
    <row r="17" spans="1:11" ht="13.5">
      <c r="A17" s="22" t="s">
        <v>27</v>
      </c>
      <c r="B17" s="6">
        <v>45286942</v>
      </c>
      <c r="C17" s="6">
        <v>45984059</v>
      </c>
      <c r="D17" s="23">
        <v>50504040</v>
      </c>
      <c r="E17" s="24">
        <v>45465169</v>
      </c>
      <c r="F17" s="6">
        <v>36395740</v>
      </c>
      <c r="G17" s="25">
        <v>36395740</v>
      </c>
      <c r="H17" s="26">
        <v>33374375</v>
      </c>
      <c r="I17" s="24">
        <v>57355457</v>
      </c>
      <c r="J17" s="6">
        <v>20603402</v>
      </c>
      <c r="K17" s="25">
        <v>21536573</v>
      </c>
    </row>
    <row r="18" spans="1:11" ht="13.5">
      <c r="A18" s="33" t="s">
        <v>28</v>
      </c>
      <c r="B18" s="34">
        <f>SUM(B11:B17)</f>
        <v>132268418</v>
      </c>
      <c r="C18" s="35">
        <f aca="true" t="shared" si="1" ref="C18:K18">SUM(C11:C17)</f>
        <v>120311459</v>
      </c>
      <c r="D18" s="36">
        <f t="shared" si="1"/>
        <v>137953927</v>
      </c>
      <c r="E18" s="34">
        <f t="shared" si="1"/>
        <v>155511345</v>
      </c>
      <c r="F18" s="35">
        <f t="shared" si="1"/>
        <v>147988293</v>
      </c>
      <c r="G18" s="37">
        <f t="shared" si="1"/>
        <v>147988293</v>
      </c>
      <c r="H18" s="38">
        <f t="shared" si="1"/>
        <v>112392808</v>
      </c>
      <c r="I18" s="34">
        <f t="shared" si="1"/>
        <v>175769853</v>
      </c>
      <c r="J18" s="35">
        <f t="shared" si="1"/>
        <v>20865902</v>
      </c>
      <c r="K18" s="37">
        <f t="shared" si="1"/>
        <v>21812198</v>
      </c>
    </row>
    <row r="19" spans="1:11" ht="13.5">
      <c r="A19" s="33" t="s">
        <v>29</v>
      </c>
      <c r="B19" s="39">
        <f>+B10-B18</f>
        <v>-13831986</v>
      </c>
      <c r="C19" s="40">
        <f aca="true" t="shared" si="2" ref="C19:K19">+C10-C18</f>
        <v>20313198</v>
      </c>
      <c r="D19" s="41">
        <f t="shared" si="2"/>
        <v>34904077</v>
      </c>
      <c r="E19" s="39">
        <f t="shared" si="2"/>
        <v>-155511345</v>
      </c>
      <c r="F19" s="40">
        <f t="shared" si="2"/>
        <v>-73799174</v>
      </c>
      <c r="G19" s="42">
        <f t="shared" si="2"/>
        <v>-73799174</v>
      </c>
      <c r="H19" s="43">
        <f t="shared" si="2"/>
        <v>13812443</v>
      </c>
      <c r="I19" s="39">
        <f t="shared" si="2"/>
        <v>-31038800</v>
      </c>
      <c r="J19" s="40">
        <f t="shared" si="2"/>
        <v>-20865902</v>
      </c>
      <c r="K19" s="42">
        <f t="shared" si="2"/>
        <v>-21812198</v>
      </c>
    </row>
    <row r="20" spans="1:11" ht="25.5">
      <c r="A20" s="44" t="s">
        <v>30</v>
      </c>
      <c r="B20" s="45">
        <v>58059000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29224000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2100</v>
      </c>
      <c r="D21" s="53">
        <v>143617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44227014</v>
      </c>
      <c r="C22" s="58">
        <f aca="true" t="shared" si="3" ref="C22:K22">SUM(C19:C21)</f>
        <v>20315298</v>
      </c>
      <c r="D22" s="59">
        <f t="shared" si="3"/>
        <v>35047694</v>
      </c>
      <c r="E22" s="57">
        <f t="shared" si="3"/>
        <v>-155511345</v>
      </c>
      <c r="F22" s="58">
        <f t="shared" si="3"/>
        <v>-73799174</v>
      </c>
      <c r="G22" s="60">
        <f t="shared" si="3"/>
        <v>-73799174</v>
      </c>
      <c r="H22" s="61">
        <f t="shared" si="3"/>
        <v>13812443</v>
      </c>
      <c r="I22" s="57">
        <f t="shared" si="3"/>
        <v>-1814800</v>
      </c>
      <c r="J22" s="58">
        <f t="shared" si="3"/>
        <v>-20865902</v>
      </c>
      <c r="K22" s="60">
        <f t="shared" si="3"/>
        <v>-21812198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44227014</v>
      </c>
      <c r="C24" s="40">
        <f aca="true" t="shared" si="4" ref="C24:K24">SUM(C22:C23)</f>
        <v>20315298</v>
      </c>
      <c r="D24" s="41">
        <f t="shared" si="4"/>
        <v>35047694</v>
      </c>
      <c r="E24" s="39">
        <f t="shared" si="4"/>
        <v>-155511345</v>
      </c>
      <c r="F24" s="40">
        <f t="shared" si="4"/>
        <v>-73799174</v>
      </c>
      <c r="G24" s="42">
        <f t="shared" si="4"/>
        <v>-73799174</v>
      </c>
      <c r="H24" s="43">
        <f t="shared" si="4"/>
        <v>13812443</v>
      </c>
      <c r="I24" s="39">
        <f t="shared" si="4"/>
        <v>-1814800</v>
      </c>
      <c r="J24" s="40">
        <f t="shared" si="4"/>
        <v>-20865902</v>
      </c>
      <c r="K24" s="42">
        <f t="shared" si="4"/>
        <v>-21812198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57815708</v>
      </c>
      <c r="C27" s="7">
        <v>29115039</v>
      </c>
      <c r="D27" s="69">
        <v>-124411442</v>
      </c>
      <c r="E27" s="70">
        <v>5940000</v>
      </c>
      <c r="F27" s="7">
        <v>26484706</v>
      </c>
      <c r="G27" s="71">
        <v>26484706</v>
      </c>
      <c r="H27" s="72">
        <v>4062011</v>
      </c>
      <c r="I27" s="70">
        <v>32740800</v>
      </c>
      <c r="J27" s="7">
        <v>1183500</v>
      </c>
      <c r="K27" s="71">
        <v>1518591</v>
      </c>
    </row>
    <row r="28" spans="1:11" ht="13.5">
      <c r="A28" s="73" t="s">
        <v>34</v>
      </c>
      <c r="B28" s="6">
        <v>33387787</v>
      </c>
      <c r="C28" s="6">
        <v>11670908</v>
      </c>
      <c r="D28" s="23">
        <v>-47162602</v>
      </c>
      <c r="E28" s="24">
        <v>0</v>
      </c>
      <c r="F28" s="6">
        <v>9514706</v>
      </c>
      <c r="G28" s="25">
        <v>9514706</v>
      </c>
      <c r="H28" s="26">
        <v>0</v>
      </c>
      <c r="I28" s="24">
        <v>28712800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24427921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2248000</v>
      </c>
      <c r="J31" s="6">
        <v>1183500</v>
      </c>
      <c r="K31" s="25">
        <v>1118591</v>
      </c>
    </row>
    <row r="32" spans="1:11" ht="13.5">
      <c r="A32" s="33" t="s">
        <v>37</v>
      </c>
      <c r="B32" s="7">
        <f>SUM(B28:B31)</f>
        <v>57815708</v>
      </c>
      <c r="C32" s="7">
        <f aca="true" t="shared" si="5" ref="C32:K32">SUM(C28:C31)</f>
        <v>11670908</v>
      </c>
      <c r="D32" s="69">
        <f t="shared" si="5"/>
        <v>-47162602</v>
      </c>
      <c r="E32" s="70">
        <f t="shared" si="5"/>
        <v>0</v>
      </c>
      <c r="F32" s="7">
        <f t="shared" si="5"/>
        <v>9514706</v>
      </c>
      <c r="G32" s="71">
        <f t="shared" si="5"/>
        <v>9514706</v>
      </c>
      <c r="H32" s="72">
        <f t="shared" si="5"/>
        <v>0</v>
      </c>
      <c r="I32" s="70">
        <f t="shared" si="5"/>
        <v>30960800</v>
      </c>
      <c r="J32" s="7">
        <f t="shared" si="5"/>
        <v>1183500</v>
      </c>
      <c r="K32" s="71">
        <f t="shared" si="5"/>
        <v>1118591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76162900</v>
      </c>
      <c r="C35" s="6">
        <v>-13213972</v>
      </c>
      <c r="D35" s="23">
        <v>38080567</v>
      </c>
      <c r="E35" s="24">
        <v>-148951345</v>
      </c>
      <c r="F35" s="6">
        <v>-89603880</v>
      </c>
      <c r="G35" s="25">
        <v>-89603880</v>
      </c>
      <c r="H35" s="26">
        <v>43312244</v>
      </c>
      <c r="I35" s="24">
        <v>-22055600</v>
      </c>
      <c r="J35" s="6">
        <v>-22049402</v>
      </c>
      <c r="K35" s="25">
        <v>-23330789</v>
      </c>
    </row>
    <row r="36" spans="1:11" ht="13.5">
      <c r="A36" s="22" t="s">
        <v>40</v>
      </c>
      <c r="B36" s="6">
        <v>337351346</v>
      </c>
      <c r="C36" s="6">
        <v>29907027</v>
      </c>
      <c r="D36" s="23">
        <v>23690093</v>
      </c>
      <c r="E36" s="24">
        <v>-6560000</v>
      </c>
      <c r="F36" s="6">
        <v>15784706</v>
      </c>
      <c r="G36" s="25">
        <v>15784706</v>
      </c>
      <c r="H36" s="26">
        <v>4062011</v>
      </c>
      <c r="I36" s="24">
        <v>20240800</v>
      </c>
      <c r="J36" s="6">
        <v>1183500</v>
      </c>
      <c r="K36" s="25">
        <v>1518591</v>
      </c>
    </row>
    <row r="37" spans="1:11" ht="13.5">
      <c r="A37" s="22" t="s">
        <v>41</v>
      </c>
      <c r="B37" s="6">
        <v>52608415</v>
      </c>
      <c r="C37" s="6">
        <v>26300766</v>
      </c>
      <c r="D37" s="23">
        <v>38664541</v>
      </c>
      <c r="E37" s="24">
        <v>0</v>
      </c>
      <c r="F37" s="6">
        <v>-20000</v>
      </c>
      <c r="G37" s="25">
        <v>-20000</v>
      </c>
      <c r="H37" s="26">
        <v>33370061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1332000</v>
      </c>
      <c r="C38" s="6">
        <v>-29547160</v>
      </c>
      <c r="D38" s="23">
        <v>-18351515</v>
      </c>
      <c r="E38" s="24">
        <v>0</v>
      </c>
      <c r="F38" s="6">
        <v>0</v>
      </c>
      <c r="G38" s="25">
        <v>0</v>
      </c>
      <c r="H38" s="26">
        <v>191748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359573831</v>
      </c>
      <c r="C39" s="6">
        <v>-375857</v>
      </c>
      <c r="D39" s="23">
        <v>6409930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57279076</v>
      </c>
      <c r="C42" s="6">
        <v>-4603072</v>
      </c>
      <c r="D42" s="23">
        <v>46310548</v>
      </c>
      <c r="E42" s="24">
        <v>0</v>
      </c>
      <c r="F42" s="6">
        <v>74189119</v>
      </c>
      <c r="G42" s="25">
        <v>74189119</v>
      </c>
      <c r="H42" s="26">
        <v>267272532</v>
      </c>
      <c r="I42" s="24">
        <v>145087512</v>
      </c>
      <c r="J42" s="6">
        <v>0</v>
      </c>
      <c r="K42" s="25">
        <v>0</v>
      </c>
    </row>
    <row r="43" spans="1:11" ht="13.5">
      <c r="A43" s="22" t="s">
        <v>46</v>
      </c>
      <c r="B43" s="6">
        <v>-57113004</v>
      </c>
      <c r="C43" s="6">
        <v>-26243</v>
      </c>
      <c r="D43" s="23">
        <v>-1065697</v>
      </c>
      <c r="E43" s="24">
        <v>-4798060</v>
      </c>
      <c r="F43" s="6">
        <v>-27192766</v>
      </c>
      <c r="G43" s="25">
        <v>-27192766</v>
      </c>
      <c r="H43" s="26">
        <v>0</v>
      </c>
      <c r="I43" s="24">
        <v>-33240800</v>
      </c>
      <c r="J43" s="6">
        <v>-1183500</v>
      </c>
      <c r="K43" s="25">
        <v>-1518591</v>
      </c>
    </row>
    <row r="44" spans="1:11" ht="13.5">
      <c r="A44" s="22" t="s">
        <v>47</v>
      </c>
      <c r="B44" s="6">
        <v>-18235040</v>
      </c>
      <c r="C44" s="6">
        <v>0</v>
      </c>
      <c r="D44" s="23">
        <v>448418</v>
      </c>
      <c r="E44" s="24">
        <v>-448418</v>
      </c>
      <c r="F44" s="6">
        <v>-448418</v>
      </c>
      <c r="G44" s="25">
        <v>-448418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40160989</v>
      </c>
      <c r="C45" s="7">
        <v>-4629315</v>
      </c>
      <c r="D45" s="69">
        <v>45693269</v>
      </c>
      <c r="E45" s="70">
        <v>-5246478</v>
      </c>
      <c r="F45" s="7">
        <v>46547935</v>
      </c>
      <c r="G45" s="71">
        <v>46547935</v>
      </c>
      <c r="H45" s="72">
        <v>267272532</v>
      </c>
      <c r="I45" s="70">
        <v>111846712</v>
      </c>
      <c r="J45" s="7">
        <v>-1183500</v>
      </c>
      <c r="K45" s="71">
        <v>-1518591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40160989</v>
      </c>
      <c r="C48" s="6">
        <v>-5330483</v>
      </c>
      <c r="D48" s="23">
        <v>53765705</v>
      </c>
      <c r="E48" s="24">
        <v>-144751345</v>
      </c>
      <c r="F48" s="6">
        <v>-85403880</v>
      </c>
      <c r="G48" s="25">
        <v>-85403880</v>
      </c>
      <c r="H48" s="26">
        <v>66976533</v>
      </c>
      <c r="I48" s="24">
        <v>-18355600</v>
      </c>
      <c r="J48" s="6">
        <v>-17849402</v>
      </c>
      <c r="K48" s="25">
        <v>-18920789</v>
      </c>
    </row>
    <row r="49" spans="1:11" ht="13.5">
      <c r="A49" s="22" t="s">
        <v>51</v>
      </c>
      <c r="B49" s="6">
        <f>+B75</f>
        <v>19803860.796943046</v>
      </c>
      <c r="C49" s="6">
        <f aca="true" t="shared" si="6" ref="C49:K49">+C75</f>
        <v>26449877.292640932</v>
      </c>
      <c r="D49" s="23">
        <f t="shared" si="6"/>
        <v>42634532.701025665</v>
      </c>
      <c r="E49" s="24">
        <f t="shared" si="6"/>
        <v>0</v>
      </c>
      <c r="F49" s="6">
        <f t="shared" si="6"/>
        <v>-20000</v>
      </c>
      <c r="G49" s="25">
        <f t="shared" si="6"/>
        <v>-20000</v>
      </c>
      <c r="H49" s="26">
        <f t="shared" si="6"/>
        <v>33370061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20357128.203056954</v>
      </c>
      <c r="C50" s="7">
        <f aca="true" t="shared" si="7" ref="C50:K50">+C48-C49</f>
        <v>-31780360.292640932</v>
      </c>
      <c r="D50" s="69">
        <f t="shared" si="7"/>
        <v>11131172.298974335</v>
      </c>
      <c r="E50" s="70">
        <f t="shared" si="7"/>
        <v>-144751345</v>
      </c>
      <c r="F50" s="7">
        <f t="shared" si="7"/>
        <v>-85383880</v>
      </c>
      <c r="G50" s="71">
        <f t="shared" si="7"/>
        <v>-85383880</v>
      </c>
      <c r="H50" s="72">
        <f t="shared" si="7"/>
        <v>33606472</v>
      </c>
      <c r="I50" s="70">
        <f t="shared" si="7"/>
        <v>-18355600</v>
      </c>
      <c r="J50" s="7">
        <f t="shared" si="7"/>
        <v>-17849402</v>
      </c>
      <c r="K50" s="71">
        <f t="shared" si="7"/>
        <v>-18920789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337351346</v>
      </c>
      <c r="C53" s="6">
        <v>25672877</v>
      </c>
      <c r="D53" s="23">
        <v>29837085</v>
      </c>
      <c r="E53" s="24">
        <v>-6560000</v>
      </c>
      <c r="F53" s="6">
        <v>15784706</v>
      </c>
      <c r="G53" s="25">
        <v>15784706</v>
      </c>
      <c r="H53" s="26">
        <v>4062011</v>
      </c>
      <c r="I53" s="24">
        <v>20240800</v>
      </c>
      <c r="J53" s="6">
        <v>1183500</v>
      </c>
      <c r="K53" s="25">
        <v>1518591</v>
      </c>
    </row>
    <row r="54" spans="1:11" ht="13.5">
      <c r="A54" s="22" t="s">
        <v>55</v>
      </c>
      <c r="B54" s="6">
        <v>11408780</v>
      </c>
      <c r="C54" s="6">
        <v>0</v>
      </c>
      <c r="D54" s="23">
        <v>11368259</v>
      </c>
      <c r="E54" s="24">
        <v>12500000</v>
      </c>
      <c r="F54" s="6">
        <v>12500000</v>
      </c>
      <c r="G54" s="25">
        <v>12500000</v>
      </c>
      <c r="H54" s="26">
        <v>0</v>
      </c>
      <c r="I54" s="24">
        <v>12500000</v>
      </c>
      <c r="J54" s="6">
        <v>0</v>
      </c>
      <c r="K54" s="25">
        <v>0</v>
      </c>
    </row>
    <row r="55" spans="1:11" ht="13.5">
      <c r="A55" s="22" t="s">
        <v>56</v>
      </c>
      <c r="B55" s="6">
        <v>0</v>
      </c>
      <c r="C55" s="6">
        <v>21973132</v>
      </c>
      <c r="D55" s="23">
        <v>27943121</v>
      </c>
      <c r="E55" s="24">
        <v>0</v>
      </c>
      <c r="F55" s="6">
        <v>17250000</v>
      </c>
      <c r="G55" s="25">
        <v>17250000</v>
      </c>
      <c r="H55" s="26">
        <v>0</v>
      </c>
      <c r="I55" s="24">
        <v>15434400</v>
      </c>
      <c r="J55" s="6">
        <v>0</v>
      </c>
      <c r="K55" s="25">
        <v>0</v>
      </c>
    </row>
    <row r="56" spans="1:11" ht="13.5">
      <c r="A56" s="22" t="s">
        <v>57</v>
      </c>
      <c r="B56" s="6">
        <v>5792027</v>
      </c>
      <c r="C56" s="6">
        <v>0</v>
      </c>
      <c r="D56" s="23">
        <v>0</v>
      </c>
      <c r="E56" s="24">
        <v>0</v>
      </c>
      <c r="F56" s="6">
        <v>30000</v>
      </c>
      <c r="G56" s="25">
        <v>30000</v>
      </c>
      <c r="H56" s="26">
        <v>4161</v>
      </c>
      <c r="I56" s="24">
        <v>50000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1889598</v>
      </c>
      <c r="C60" s="6">
        <v>0</v>
      </c>
      <c r="D60" s="23">
        <v>0</v>
      </c>
      <c r="E60" s="24">
        <v>2084582</v>
      </c>
      <c r="F60" s="6">
        <v>2084582</v>
      </c>
      <c r="G60" s="25">
        <v>2084582</v>
      </c>
      <c r="H60" s="26">
        <v>2084582</v>
      </c>
      <c r="I60" s="24">
        <v>2260591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26889</v>
      </c>
      <c r="C63" s="98">
        <v>26889</v>
      </c>
      <c r="D63" s="99">
        <v>26889</v>
      </c>
      <c r="E63" s="97">
        <v>26889</v>
      </c>
      <c r="F63" s="98">
        <v>26889</v>
      </c>
      <c r="G63" s="99">
        <v>26889</v>
      </c>
      <c r="H63" s="100">
        <v>26889</v>
      </c>
      <c r="I63" s="97">
        <v>26889</v>
      </c>
      <c r="J63" s="98">
        <v>26889</v>
      </c>
      <c r="K63" s="99">
        <v>26889</v>
      </c>
    </row>
    <row r="64" spans="1:11" ht="13.5">
      <c r="A64" s="96" t="s">
        <v>64</v>
      </c>
      <c r="B64" s="97">
        <v>16489</v>
      </c>
      <c r="C64" s="98">
        <v>16489</v>
      </c>
      <c r="D64" s="99">
        <v>16489</v>
      </c>
      <c r="E64" s="97">
        <v>16489</v>
      </c>
      <c r="F64" s="98">
        <v>16489</v>
      </c>
      <c r="G64" s="99">
        <v>16489</v>
      </c>
      <c r="H64" s="100">
        <v>16489</v>
      </c>
      <c r="I64" s="97">
        <v>16489</v>
      </c>
      <c r="J64" s="98">
        <v>16489</v>
      </c>
      <c r="K64" s="99">
        <v>16489</v>
      </c>
    </row>
    <row r="65" spans="1:11" ht="13.5">
      <c r="A65" s="96" t="s">
        <v>65</v>
      </c>
      <c r="B65" s="97">
        <v>26643</v>
      </c>
      <c r="C65" s="98">
        <v>26643</v>
      </c>
      <c r="D65" s="99">
        <v>26643</v>
      </c>
      <c r="E65" s="97">
        <v>26643</v>
      </c>
      <c r="F65" s="98">
        <v>26643</v>
      </c>
      <c r="G65" s="99">
        <v>26643</v>
      </c>
      <c r="H65" s="100">
        <v>26643</v>
      </c>
      <c r="I65" s="97">
        <v>26643</v>
      </c>
      <c r="J65" s="98">
        <v>26643</v>
      </c>
      <c r="K65" s="99">
        <v>26643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0.3796940135864082</v>
      </c>
      <c r="C70" s="5">
        <f aca="true" t="shared" si="8" ref="C70:K70">IF(ISERROR(C71/C72),0,(C71/C72))</f>
        <v>0.01887519600247445</v>
      </c>
      <c r="D70" s="5">
        <f t="shared" si="8"/>
        <v>0.459868407682218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7178645</v>
      </c>
      <c r="C71" s="2">
        <f aca="true" t="shared" si="9" ref="C71:K71">+C83</f>
        <v>397939</v>
      </c>
      <c r="D71" s="2">
        <f t="shared" si="9"/>
        <v>9752645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18906395</v>
      </c>
      <c r="C72" s="2">
        <f aca="true" t="shared" si="10" ref="C72:K72">+C77</f>
        <v>21082642</v>
      </c>
      <c r="D72" s="2">
        <f t="shared" si="10"/>
        <v>21207469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>
        <f t="shared" si="10"/>
        <v>1491659</v>
      </c>
      <c r="I72" s="2">
        <f t="shared" si="10"/>
        <v>27352681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105</v>
      </c>
      <c r="B73" s="2">
        <f>+B74</f>
        <v>-38998766.166666664</v>
      </c>
      <c r="C73" s="2">
        <f aca="true" t="shared" si="11" ref="C73:K73">+(C78+C80+C81+C82)-(B78+B80+B81+B82)</f>
        <v>-43031678</v>
      </c>
      <c r="D73" s="2">
        <f t="shared" si="11"/>
        <v>-5072058</v>
      </c>
      <c r="E73" s="2">
        <f t="shared" si="11"/>
        <v>8690091</v>
      </c>
      <c r="F73" s="2">
        <f>+(F78+F80+F81+F82)-(D78+D80+D81+D82)</f>
        <v>8690091</v>
      </c>
      <c r="G73" s="2">
        <f>+(G78+G80+G81+G82)-(D78+D80+D81+D82)</f>
        <v>8690091</v>
      </c>
      <c r="H73" s="2">
        <f>+(H78+H80+H81+H82)-(D78+D80+D81+D82)</f>
        <v>-10774198</v>
      </c>
      <c r="I73" s="2">
        <f>+(I78+I80+I81+I82)-(E78+E80+E81+E82)</f>
        <v>0</v>
      </c>
      <c r="J73" s="2">
        <f t="shared" si="11"/>
        <v>0</v>
      </c>
      <c r="K73" s="2">
        <f t="shared" si="11"/>
        <v>-210000</v>
      </c>
    </row>
    <row r="74" spans="1:11" ht="12.75" hidden="1">
      <c r="A74" s="2" t="s">
        <v>106</v>
      </c>
      <c r="B74" s="2">
        <f>+TREND(C74:E74)</f>
        <v>-38998766.166666664</v>
      </c>
      <c r="C74" s="2">
        <f>+C73</f>
        <v>-43031678</v>
      </c>
      <c r="D74" s="2">
        <f aca="true" t="shared" si="12" ref="D74:K74">+D73</f>
        <v>-5072058</v>
      </c>
      <c r="E74" s="2">
        <f t="shared" si="12"/>
        <v>8690091</v>
      </c>
      <c r="F74" s="2">
        <f t="shared" si="12"/>
        <v>8690091</v>
      </c>
      <c r="G74" s="2">
        <f t="shared" si="12"/>
        <v>8690091</v>
      </c>
      <c r="H74" s="2">
        <f t="shared" si="12"/>
        <v>-10774198</v>
      </c>
      <c r="I74" s="2">
        <f t="shared" si="12"/>
        <v>0</v>
      </c>
      <c r="J74" s="2">
        <f t="shared" si="12"/>
        <v>0</v>
      </c>
      <c r="K74" s="2">
        <f t="shared" si="12"/>
        <v>-210000</v>
      </c>
    </row>
    <row r="75" spans="1:11" ht="12.75" hidden="1">
      <c r="A75" s="2" t="s">
        <v>107</v>
      </c>
      <c r="B75" s="2">
        <f>+B84-(((B80+B81+B78)*B70)-B79)</f>
        <v>19803860.796943046</v>
      </c>
      <c r="C75" s="2">
        <f aca="true" t="shared" si="13" ref="C75:K75">+C84-(((C80+C81+C78)*C70)-C79)</f>
        <v>26449877.292640932</v>
      </c>
      <c r="D75" s="2">
        <f t="shared" si="13"/>
        <v>42634532.701025665</v>
      </c>
      <c r="E75" s="2">
        <f t="shared" si="13"/>
        <v>0</v>
      </c>
      <c r="F75" s="2">
        <f t="shared" si="13"/>
        <v>-20000</v>
      </c>
      <c r="G75" s="2">
        <f t="shared" si="13"/>
        <v>-20000</v>
      </c>
      <c r="H75" s="2">
        <f t="shared" si="13"/>
        <v>33370061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18906395</v>
      </c>
      <c r="C77" s="3">
        <v>21082642</v>
      </c>
      <c r="D77" s="3">
        <v>21207469</v>
      </c>
      <c r="E77" s="3">
        <v>0</v>
      </c>
      <c r="F77" s="3">
        <v>0</v>
      </c>
      <c r="G77" s="3">
        <v>0</v>
      </c>
      <c r="H77" s="3">
        <v>1491659</v>
      </c>
      <c r="I77" s="3">
        <v>27352681</v>
      </c>
      <c r="J77" s="3">
        <v>0</v>
      </c>
      <c r="K77" s="3">
        <v>0</v>
      </c>
    </row>
    <row r="78" spans="1:11" ht="12.75" hidden="1">
      <c r="A78" s="1" t="s">
        <v>67</v>
      </c>
      <c r="B78" s="3">
        <v>0</v>
      </c>
      <c r="C78" s="3">
        <v>0</v>
      </c>
      <c r="D78" s="3">
        <v>1065297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33174271</v>
      </c>
      <c r="C79" s="3">
        <v>26300766</v>
      </c>
      <c r="D79" s="3">
        <v>37080707</v>
      </c>
      <c r="E79" s="3">
        <v>0</v>
      </c>
      <c r="F79" s="3">
        <v>-20000</v>
      </c>
      <c r="G79" s="3">
        <v>-20000</v>
      </c>
      <c r="H79" s="3">
        <v>33370061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14798766</v>
      </c>
      <c r="C80" s="3">
        <v>3076315</v>
      </c>
      <c r="D80" s="3">
        <v>-1660701</v>
      </c>
      <c r="E80" s="3">
        <v>-4200000</v>
      </c>
      <c r="F80" s="3">
        <v>-4200000</v>
      </c>
      <c r="G80" s="3">
        <v>-4200000</v>
      </c>
      <c r="H80" s="3">
        <v>-21935631</v>
      </c>
      <c r="I80" s="3">
        <v>-4200000</v>
      </c>
      <c r="J80" s="3">
        <v>-4200000</v>
      </c>
      <c r="K80" s="3">
        <v>-4410000</v>
      </c>
    </row>
    <row r="81" spans="1:11" ht="12.75" hidden="1">
      <c r="A81" s="1" t="s">
        <v>70</v>
      </c>
      <c r="B81" s="3">
        <v>20414879</v>
      </c>
      <c r="C81" s="3">
        <v>-10976169</v>
      </c>
      <c r="D81" s="3">
        <v>-11481585</v>
      </c>
      <c r="E81" s="3">
        <v>0</v>
      </c>
      <c r="F81" s="3">
        <v>0</v>
      </c>
      <c r="G81" s="3">
        <v>0</v>
      </c>
      <c r="H81" s="3">
        <v>-1732224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81821</v>
      </c>
      <c r="D82" s="3">
        <v>-813102</v>
      </c>
      <c r="E82" s="3">
        <v>0</v>
      </c>
      <c r="F82" s="3">
        <v>0</v>
      </c>
      <c r="G82" s="3">
        <v>0</v>
      </c>
      <c r="H82" s="3">
        <v>3566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7178645</v>
      </c>
      <c r="C83" s="3">
        <v>397939</v>
      </c>
      <c r="D83" s="3">
        <v>9752645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19206457</v>
      </c>
      <c r="C5" s="6">
        <v>23135307</v>
      </c>
      <c r="D5" s="23">
        <v>18959088</v>
      </c>
      <c r="E5" s="24">
        <v>17012434</v>
      </c>
      <c r="F5" s="6">
        <v>17012434</v>
      </c>
      <c r="G5" s="25">
        <v>17012434</v>
      </c>
      <c r="H5" s="26">
        <v>19706695</v>
      </c>
      <c r="I5" s="24">
        <v>33363048</v>
      </c>
      <c r="J5" s="6">
        <v>35167982</v>
      </c>
      <c r="K5" s="25">
        <v>36785708</v>
      </c>
    </row>
    <row r="6" spans="1:11" ht="13.5">
      <c r="A6" s="22" t="s">
        <v>19</v>
      </c>
      <c r="B6" s="6">
        <v>74412433</v>
      </c>
      <c r="C6" s="6">
        <v>57819170</v>
      </c>
      <c r="D6" s="23">
        <v>64195688</v>
      </c>
      <c r="E6" s="24">
        <v>54147526</v>
      </c>
      <c r="F6" s="6">
        <v>54147526</v>
      </c>
      <c r="G6" s="25">
        <v>54147526</v>
      </c>
      <c r="H6" s="26">
        <v>67258898</v>
      </c>
      <c r="I6" s="24">
        <v>77676480</v>
      </c>
      <c r="J6" s="6">
        <v>80549831</v>
      </c>
      <c r="K6" s="25">
        <v>84255328</v>
      </c>
    </row>
    <row r="7" spans="1:11" ht="13.5">
      <c r="A7" s="22" t="s">
        <v>20</v>
      </c>
      <c r="B7" s="6">
        <v>198552</v>
      </c>
      <c r="C7" s="6">
        <v>236364</v>
      </c>
      <c r="D7" s="23">
        <v>133641</v>
      </c>
      <c r="E7" s="24">
        <v>118285</v>
      </c>
      <c r="F7" s="6">
        <v>118285</v>
      </c>
      <c r="G7" s="25">
        <v>118285</v>
      </c>
      <c r="H7" s="26">
        <v>133727</v>
      </c>
      <c r="I7" s="24">
        <v>240477</v>
      </c>
      <c r="J7" s="6">
        <v>131404</v>
      </c>
      <c r="K7" s="25">
        <v>137449</v>
      </c>
    </row>
    <row r="8" spans="1:11" ht="13.5">
      <c r="A8" s="22" t="s">
        <v>21</v>
      </c>
      <c r="B8" s="6">
        <v>79927542</v>
      </c>
      <c r="C8" s="6">
        <v>180012164</v>
      </c>
      <c r="D8" s="23">
        <v>138527300</v>
      </c>
      <c r="E8" s="24">
        <v>149939000</v>
      </c>
      <c r="F8" s="6">
        <v>149939000</v>
      </c>
      <c r="G8" s="25">
        <v>149939000</v>
      </c>
      <c r="H8" s="26">
        <v>86519000</v>
      </c>
      <c r="I8" s="24">
        <v>156857000</v>
      </c>
      <c r="J8" s="6">
        <v>168597649</v>
      </c>
      <c r="K8" s="25">
        <v>178556607</v>
      </c>
    </row>
    <row r="9" spans="1:11" ht="13.5">
      <c r="A9" s="22" t="s">
        <v>22</v>
      </c>
      <c r="B9" s="6">
        <v>12351702</v>
      </c>
      <c r="C9" s="6">
        <v>98758403</v>
      </c>
      <c r="D9" s="23">
        <v>6294473</v>
      </c>
      <c r="E9" s="24">
        <v>3683914</v>
      </c>
      <c r="F9" s="6">
        <v>3683914</v>
      </c>
      <c r="G9" s="25">
        <v>3683914</v>
      </c>
      <c r="H9" s="26">
        <v>4781236</v>
      </c>
      <c r="I9" s="24">
        <v>3305708</v>
      </c>
      <c r="J9" s="6">
        <v>2706663</v>
      </c>
      <c r="K9" s="25">
        <v>2831169</v>
      </c>
    </row>
    <row r="10" spans="1:11" ht="25.5">
      <c r="A10" s="27" t="s">
        <v>97</v>
      </c>
      <c r="B10" s="28">
        <f>SUM(B5:B9)</f>
        <v>186096686</v>
      </c>
      <c r="C10" s="29">
        <f aca="true" t="shared" si="0" ref="C10:K10">SUM(C5:C9)</f>
        <v>359961408</v>
      </c>
      <c r="D10" s="30">
        <f t="shared" si="0"/>
        <v>228110190</v>
      </c>
      <c r="E10" s="28">
        <f t="shared" si="0"/>
        <v>224901159</v>
      </c>
      <c r="F10" s="29">
        <f t="shared" si="0"/>
        <v>224901159</v>
      </c>
      <c r="G10" s="31">
        <f t="shared" si="0"/>
        <v>224901159</v>
      </c>
      <c r="H10" s="32">
        <f t="shared" si="0"/>
        <v>178399556</v>
      </c>
      <c r="I10" s="28">
        <f t="shared" si="0"/>
        <v>271442713</v>
      </c>
      <c r="J10" s="29">
        <f t="shared" si="0"/>
        <v>287153529</v>
      </c>
      <c r="K10" s="31">
        <f t="shared" si="0"/>
        <v>302566261</v>
      </c>
    </row>
    <row r="11" spans="1:11" ht="13.5">
      <c r="A11" s="22" t="s">
        <v>23</v>
      </c>
      <c r="B11" s="6">
        <v>66838181</v>
      </c>
      <c r="C11" s="6">
        <v>80820162</v>
      </c>
      <c r="D11" s="23">
        <v>93114472</v>
      </c>
      <c r="E11" s="24">
        <v>84427161</v>
      </c>
      <c r="F11" s="6">
        <v>84427161</v>
      </c>
      <c r="G11" s="25">
        <v>84427161</v>
      </c>
      <c r="H11" s="26">
        <v>82516168</v>
      </c>
      <c r="I11" s="24">
        <v>97767722</v>
      </c>
      <c r="J11" s="6">
        <v>103878204</v>
      </c>
      <c r="K11" s="25">
        <v>110370592</v>
      </c>
    </row>
    <row r="12" spans="1:11" ht="13.5">
      <c r="A12" s="22" t="s">
        <v>24</v>
      </c>
      <c r="B12" s="6">
        <v>9265246</v>
      </c>
      <c r="C12" s="6">
        <v>10674631</v>
      </c>
      <c r="D12" s="23">
        <v>12560029</v>
      </c>
      <c r="E12" s="24">
        <v>10075870</v>
      </c>
      <c r="F12" s="6">
        <v>10075870</v>
      </c>
      <c r="G12" s="25">
        <v>10075870</v>
      </c>
      <c r="H12" s="26">
        <v>9957879</v>
      </c>
      <c r="I12" s="24">
        <v>11273356</v>
      </c>
      <c r="J12" s="6">
        <v>12164980</v>
      </c>
      <c r="K12" s="25">
        <v>12724569</v>
      </c>
    </row>
    <row r="13" spans="1:11" ht="13.5">
      <c r="A13" s="22" t="s">
        <v>98</v>
      </c>
      <c r="B13" s="6">
        <v>41556863</v>
      </c>
      <c r="C13" s="6">
        <v>28820753</v>
      </c>
      <c r="D13" s="23">
        <v>29619696</v>
      </c>
      <c r="E13" s="24">
        <v>27425946</v>
      </c>
      <c r="F13" s="6">
        <v>27425946</v>
      </c>
      <c r="G13" s="25">
        <v>27425946</v>
      </c>
      <c r="H13" s="26">
        <v>0</v>
      </c>
      <c r="I13" s="24">
        <v>27379383</v>
      </c>
      <c r="J13" s="6">
        <v>27379383</v>
      </c>
      <c r="K13" s="25">
        <v>27379383</v>
      </c>
    </row>
    <row r="14" spans="1:11" ht="13.5">
      <c r="A14" s="22" t="s">
        <v>25</v>
      </c>
      <c r="B14" s="6">
        <v>16330208</v>
      </c>
      <c r="C14" s="6">
        <v>9718266</v>
      </c>
      <c r="D14" s="23">
        <v>530731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36434895</v>
      </c>
      <c r="C15" s="6">
        <v>35422542</v>
      </c>
      <c r="D15" s="23">
        <v>36713762</v>
      </c>
      <c r="E15" s="24">
        <v>42681875</v>
      </c>
      <c r="F15" s="6">
        <v>42681875</v>
      </c>
      <c r="G15" s="25">
        <v>42681875</v>
      </c>
      <c r="H15" s="26">
        <v>26107734</v>
      </c>
      <c r="I15" s="24">
        <v>37173584</v>
      </c>
      <c r="J15" s="6">
        <v>38200270</v>
      </c>
      <c r="K15" s="25">
        <v>39957482</v>
      </c>
    </row>
    <row r="16" spans="1:11" ht="13.5">
      <c r="A16" s="22" t="s">
        <v>21</v>
      </c>
      <c r="B16" s="6">
        <v>0</v>
      </c>
      <c r="C16" s="6">
        <v>387084</v>
      </c>
      <c r="D16" s="23">
        <v>136820</v>
      </c>
      <c r="E16" s="24">
        <v>100000</v>
      </c>
      <c r="F16" s="6">
        <v>100000</v>
      </c>
      <c r="G16" s="25">
        <v>100000</v>
      </c>
      <c r="H16" s="26">
        <v>1316074</v>
      </c>
      <c r="I16" s="24">
        <v>1200000</v>
      </c>
      <c r="J16" s="6">
        <v>162316</v>
      </c>
      <c r="K16" s="25">
        <v>169783</v>
      </c>
    </row>
    <row r="17" spans="1:11" ht="13.5">
      <c r="A17" s="22" t="s">
        <v>27</v>
      </c>
      <c r="B17" s="6">
        <v>88827100</v>
      </c>
      <c r="C17" s="6">
        <v>198062522</v>
      </c>
      <c r="D17" s="23">
        <v>101004448</v>
      </c>
      <c r="E17" s="24">
        <v>93228866</v>
      </c>
      <c r="F17" s="6">
        <v>93228866</v>
      </c>
      <c r="G17" s="25">
        <v>93228866</v>
      </c>
      <c r="H17" s="26">
        <v>20750079</v>
      </c>
      <c r="I17" s="24">
        <v>62466562</v>
      </c>
      <c r="J17" s="6">
        <v>62760675</v>
      </c>
      <c r="K17" s="25">
        <v>64922071</v>
      </c>
    </row>
    <row r="18" spans="1:11" ht="13.5">
      <c r="A18" s="33" t="s">
        <v>28</v>
      </c>
      <c r="B18" s="34">
        <f>SUM(B11:B17)</f>
        <v>259252493</v>
      </c>
      <c r="C18" s="35">
        <f aca="true" t="shared" si="1" ref="C18:K18">SUM(C11:C17)</f>
        <v>363905960</v>
      </c>
      <c r="D18" s="36">
        <f t="shared" si="1"/>
        <v>273679958</v>
      </c>
      <c r="E18" s="34">
        <f t="shared" si="1"/>
        <v>257939718</v>
      </c>
      <c r="F18" s="35">
        <f t="shared" si="1"/>
        <v>257939718</v>
      </c>
      <c r="G18" s="37">
        <f t="shared" si="1"/>
        <v>257939718</v>
      </c>
      <c r="H18" s="38">
        <f t="shared" si="1"/>
        <v>140647934</v>
      </c>
      <c r="I18" s="34">
        <f t="shared" si="1"/>
        <v>237260607</v>
      </c>
      <c r="J18" s="35">
        <f t="shared" si="1"/>
        <v>244545828</v>
      </c>
      <c r="K18" s="37">
        <f t="shared" si="1"/>
        <v>255523880</v>
      </c>
    </row>
    <row r="19" spans="1:11" ht="13.5">
      <c r="A19" s="33" t="s">
        <v>29</v>
      </c>
      <c r="B19" s="39">
        <f>+B10-B18</f>
        <v>-73155807</v>
      </c>
      <c r="C19" s="40">
        <f aca="true" t="shared" si="2" ref="C19:K19">+C10-C18</f>
        <v>-3944552</v>
      </c>
      <c r="D19" s="41">
        <f t="shared" si="2"/>
        <v>-45569768</v>
      </c>
      <c r="E19" s="39">
        <f t="shared" si="2"/>
        <v>-33038559</v>
      </c>
      <c r="F19" s="40">
        <f t="shared" si="2"/>
        <v>-33038559</v>
      </c>
      <c r="G19" s="42">
        <f t="shared" si="2"/>
        <v>-33038559</v>
      </c>
      <c r="H19" s="43">
        <f t="shared" si="2"/>
        <v>37751622</v>
      </c>
      <c r="I19" s="39">
        <f t="shared" si="2"/>
        <v>34182106</v>
      </c>
      <c r="J19" s="40">
        <f t="shared" si="2"/>
        <v>42607701</v>
      </c>
      <c r="K19" s="42">
        <f t="shared" si="2"/>
        <v>47042381</v>
      </c>
    </row>
    <row r="20" spans="1:11" ht="25.5">
      <c r="A20" s="44" t="s">
        <v>30</v>
      </c>
      <c r="B20" s="45">
        <v>21155475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15325000</v>
      </c>
      <c r="J20" s="46">
        <v>3000000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-52000332</v>
      </c>
      <c r="C22" s="58">
        <f aca="true" t="shared" si="3" ref="C22:K22">SUM(C19:C21)</f>
        <v>-3944552</v>
      </c>
      <c r="D22" s="59">
        <f t="shared" si="3"/>
        <v>-45569768</v>
      </c>
      <c r="E22" s="57">
        <f t="shared" si="3"/>
        <v>-33038559</v>
      </c>
      <c r="F22" s="58">
        <f t="shared" si="3"/>
        <v>-33038559</v>
      </c>
      <c r="G22" s="60">
        <f t="shared" si="3"/>
        <v>-33038559</v>
      </c>
      <c r="H22" s="61">
        <f t="shared" si="3"/>
        <v>37751622</v>
      </c>
      <c r="I22" s="57">
        <f t="shared" si="3"/>
        <v>49507106</v>
      </c>
      <c r="J22" s="58">
        <f t="shared" si="3"/>
        <v>45607701</v>
      </c>
      <c r="K22" s="60">
        <f t="shared" si="3"/>
        <v>47042381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-52000332</v>
      </c>
      <c r="C24" s="40">
        <f aca="true" t="shared" si="4" ref="C24:K24">SUM(C22:C23)</f>
        <v>-3944552</v>
      </c>
      <c r="D24" s="41">
        <f t="shared" si="4"/>
        <v>-45569768</v>
      </c>
      <c r="E24" s="39">
        <f t="shared" si="4"/>
        <v>-33038559</v>
      </c>
      <c r="F24" s="40">
        <f t="shared" si="4"/>
        <v>-33038559</v>
      </c>
      <c r="G24" s="42">
        <f t="shared" si="4"/>
        <v>-33038559</v>
      </c>
      <c r="H24" s="43">
        <f t="shared" si="4"/>
        <v>37751622</v>
      </c>
      <c r="I24" s="39">
        <f t="shared" si="4"/>
        <v>49507106</v>
      </c>
      <c r="J24" s="40">
        <f t="shared" si="4"/>
        <v>45607701</v>
      </c>
      <c r="K24" s="42">
        <f t="shared" si="4"/>
        <v>47042381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63390132</v>
      </c>
      <c r="C27" s="7">
        <v>5723797</v>
      </c>
      <c r="D27" s="69">
        <v>1</v>
      </c>
      <c r="E27" s="70">
        <v>39000000</v>
      </c>
      <c r="F27" s="7">
        <v>39000000</v>
      </c>
      <c r="G27" s="71">
        <v>39000000</v>
      </c>
      <c r="H27" s="72">
        <v>2819611</v>
      </c>
      <c r="I27" s="70">
        <v>1</v>
      </c>
      <c r="J27" s="7">
        <v>1</v>
      </c>
      <c r="K27" s="71">
        <v>1</v>
      </c>
    </row>
    <row r="28" spans="1:11" ht="13.5">
      <c r="A28" s="73" t="s">
        <v>34</v>
      </c>
      <c r="B28" s="6">
        <v>21882374</v>
      </c>
      <c r="C28" s="6">
        <v>5684014</v>
      </c>
      <c r="D28" s="23">
        <v>1</v>
      </c>
      <c r="E28" s="24">
        <v>39000000</v>
      </c>
      <c r="F28" s="6">
        <v>39000000</v>
      </c>
      <c r="G28" s="25">
        <v>39000000</v>
      </c>
      <c r="H28" s="26">
        <v>0</v>
      </c>
      <c r="I28" s="24">
        <v>1</v>
      </c>
      <c r="J28" s="6">
        <v>1</v>
      </c>
      <c r="K28" s="25">
        <v>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41507758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63390132</v>
      </c>
      <c r="C32" s="7">
        <f aca="true" t="shared" si="5" ref="C32:K32">SUM(C28:C31)</f>
        <v>5684014</v>
      </c>
      <c r="D32" s="69">
        <f t="shared" si="5"/>
        <v>1</v>
      </c>
      <c r="E32" s="70">
        <f t="shared" si="5"/>
        <v>39000000</v>
      </c>
      <c r="F32" s="7">
        <f t="shared" si="5"/>
        <v>39000000</v>
      </c>
      <c r="G32" s="71">
        <f t="shared" si="5"/>
        <v>39000000</v>
      </c>
      <c r="H32" s="72">
        <f t="shared" si="5"/>
        <v>0</v>
      </c>
      <c r="I32" s="70">
        <f t="shared" si="5"/>
        <v>1</v>
      </c>
      <c r="J32" s="7">
        <f t="shared" si="5"/>
        <v>1</v>
      </c>
      <c r="K32" s="71">
        <f t="shared" si="5"/>
        <v>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71942971</v>
      </c>
      <c r="C35" s="6">
        <v>77594007</v>
      </c>
      <c r="D35" s="23">
        <v>99556605</v>
      </c>
      <c r="E35" s="24">
        <v>88103662</v>
      </c>
      <c r="F35" s="6">
        <v>88103662</v>
      </c>
      <c r="G35" s="25">
        <v>88103662</v>
      </c>
      <c r="H35" s="26">
        <v>63143139</v>
      </c>
      <c r="I35" s="24">
        <v>-122625060</v>
      </c>
      <c r="J35" s="6">
        <v>113139260</v>
      </c>
      <c r="K35" s="25">
        <v>182522331</v>
      </c>
    </row>
    <row r="36" spans="1:11" ht="13.5">
      <c r="A36" s="22" t="s">
        <v>40</v>
      </c>
      <c r="B36" s="6">
        <v>644405365</v>
      </c>
      <c r="C36" s="6">
        <v>698062140</v>
      </c>
      <c r="D36" s="23">
        <v>705721601</v>
      </c>
      <c r="E36" s="24">
        <v>675161833</v>
      </c>
      <c r="F36" s="6">
        <v>675161833</v>
      </c>
      <c r="G36" s="25">
        <v>675161833</v>
      </c>
      <c r="H36" s="26">
        <v>7338110</v>
      </c>
      <c r="I36" s="24">
        <v>963243548</v>
      </c>
      <c r="J36" s="6">
        <v>714363246</v>
      </c>
      <c r="K36" s="25">
        <v>750531095</v>
      </c>
    </row>
    <row r="37" spans="1:11" ht="13.5">
      <c r="A37" s="22" t="s">
        <v>41</v>
      </c>
      <c r="B37" s="6">
        <v>167438980</v>
      </c>
      <c r="C37" s="6">
        <v>227920860</v>
      </c>
      <c r="D37" s="23">
        <v>291445205</v>
      </c>
      <c r="E37" s="24">
        <v>243140258</v>
      </c>
      <c r="F37" s="6">
        <v>243140258</v>
      </c>
      <c r="G37" s="25">
        <v>243140258</v>
      </c>
      <c r="H37" s="26">
        <v>32729467</v>
      </c>
      <c r="I37" s="24">
        <v>344492721</v>
      </c>
      <c r="J37" s="6">
        <v>314731685</v>
      </c>
      <c r="K37" s="25">
        <v>397358419</v>
      </c>
    </row>
    <row r="38" spans="1:11" ht="13.5">
      <c r="A38" s="22" t="s">
        <v>42</v>
      </c>
      <c r="B38" s="6">
        <v>57199987</v>
      </c>
      <c r="C38" s="6">
        <v>59970467</v>
      </c>
      <c r="D38" s="23">
        <v>73890731</v>
      </c>
      <c r="E38" s="24">
        <v>57199989</v>
      </c>
      <c r="F38" s="6">
        <v>57199989</v>
      </c>
      <c r="G38" s="25">
        <v>57199989</v>
      </c>
      <c r="H38" s="26">
        <v>0</v>
      </c>
      <c r="I38" s="24">
        <v>57199989</v>
      </c>
      <c r="J38" s="6">
        <v>59831188</v>
      </c>
      <c r="K38" s="25">
        <v>62583424</v>
      </c>
    </row>
    <row r="39" spans="1:11" ht="13.5">
      <c r="A39" s="22" t="s">
        <v>43</v>
      </c>
      <c r="B39" s="6">
        <v>491709369</v>
      </c>
      <c r="C39" s="6">
        <v>491709371</v>
      </c>
      <c r="D39" s="23">
        <v>574027010</v>
      </c>
      <c r="E39" s="24">
        <v>462925248</v>
      </c>
      <c r="F39" s="6">
        <v>462925248</v>
      </c>
      <c r="G39" s="25">
        <v>462925248</v>
      </c>
      <c r="H39" s="26">
        <v>37757411</v>
      </c>
      <c r="I39" s="24">
        <v>389418672</v>
      </c>
      <c r="J39" s="6">
        <v>407331932</v>
      </c>
      <c r="K39" s="25">
        <v>426069202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25877569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-26911080</v>
      </c>
      <c r="C43" s="6">
        <v>-1165343</v>
      </c>
      <c r="D43" s="23">
        <v>-361695</v>
      </c>
      <c r="E43" s="24">
        <v>959847</v>
      </c>
      <c r="F43" s="6">
        <v>959847</v>
      </c>
      <c r="G43" s="25">
        <v>959847</v>
      </c>
      <c r="H43" s="26">
        <v>-14812</v>
      </c>
      <c r="I43" s="24">
        <v>30000</v>
      </c>
      <c r="J43" s="6">
        <v>-24711</v>
      </c>
      <c r="K43" s="25">
        <v>-25847</v>
      </c>
    </row>
    <row r="44" spans="1:11" ht="13.5">
      <c r="A44" s="22" t="s">
        <v>47</v>
      </c>
      <c r="B44" s="6">
        <v>0</v>
      </c>
      <c r="C44" s="6">
        <v>1185909</v>
      </c>
      <c r="D44" s="23">
        <v>3640749</v>
      </c>
      <c r="E44" s="24">
        <v>-77324</v>
      </c>
      <c r="F44" s="6">
        <v>-77324</v>
      </c>
      <c r="G44" s="25">
        <v>-77324</v>
      </c>
      <c r="H44" s="26">
        <v>-19142</v>
      </c>
      <c r="I44" s="24">
        <v>-5608</v>
      </c>
      <c r="J44" s="6">
        <v>52465</v>
      </c>
      <c r="K44" s="25">
        <v>54878</v>
      </c>
    </row>
    <row r="45" spans="1:11" ht="13.5">
      <c r="A45" s="33" t="s">
        <v>48</v>
      </c>
      <c r="B45" s="7">
        <v>301294</v>
      </c>
      <c r="C45" s="7">
        <v>321405</v>
      </c>
      <c r="D45" s="69">
        <v>3372902</v>
      </c>
      <c r="E45" s="70">
        <v>1183817</v>
      </c>
      <c r="F45" s="7">
        <v>1183817</v>
      </c>
      <c r="G45" s="71">
        <v>1183817</v>
      </c>
      <c r="H45" s="72">
        <v>93848</v>
      </c>
      <c r="I45" s="70">
        <v>335231</v>
      </c>
      <c r="J45" s="7">
        <v>352891</v>
      </c>
      <c r="K45" s="71">
        <v>369131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868485</v>
      </c>
      <c r="C48" s="6">
        <v>604667</v>
      </c>
      <c r="D48" s="23">
        <v>-315403</v>
      </c>
      <c r="E48" s="24">
        <v>868485</v>
      </c>
      <c r="F48" s="6">
        <v>868485</v>
      </c>
      <c r="G48" s="25">
        <v>868485</v>
      </c>
      <c r="H48" s="26">
        <v>-1053791</v>
      </c>
      <c r="I48" s="24">
        <v>878030</v>
      </c>
      <c r="J48" s="6">
        <v>918419</v>
      </c>
      <c r="K48" s="25">
        <v>960672</v>
      </c>
    </row>
    <row r="49" spans="1:11" ht="13.5">
      <c r="A49" s="22" t="s">
        <v>51</v>
      </c>
      <c r="B49" s="6">
        <f>+B75</f>
        <v>107218347.41826251</v>
      </c>
      <c r="C49" s="6">
        <f aca="true" t="shared" si="6" ref="C49:K49">+C75</f>
        <v>223734951</v>
      </c>
      <c r="D49" s="23">
        <f t="shared" si="6"/>
        <v>287808725</v>
      </c>
      <c r="E49" s="24">
        <f t="shared" si="6"/>
        <v>241994104</v>
      </c>
      <c r="F49" s="6">
        <f t="shared" si="6"/>
        <v>241994104</v>
      </c>
      <c r="G49" s="25">
        <f t="shared" si="6"/>
        <v>241994104</v>
      </c>
      <c r="H49" s="26">
        <f t="shared" si="6"/>
        <v>32710325</v>
      </c>
      <c r="I49" s="24">
        <f t="shared" si="6"/>
        <v>417242906</v>
      </c>
      <c r="J49" s="6">
        <f t="shared" si="6"/>
        <v>387429405</v>
      </c>
      <c r="K49" s="25">
        <f t="shared" si="6"/>
        <v>470001261</v>
      </c>
    </row>
    <row r="50" spans="1:11" ht="13.5">
      <c r="A50" s="33" t="s">
        <v>52</v>
      </c>
      <c r="B50" s="7">
        <f>+B48-B49</f>
        <v>-106349862.41826251</v>
      </c>
      <c r="C50" s="7">
        <f aca="true" t="shared" si="7" ref="C50:K50">+C48-C49</f>
        <v>-223130284</v>
      </c>
      <c r="D50" s="69">
        <f t="shared" si="7"/>
        <v>-288124128</v>
      </c>
      <c r="E50" s="70">
        <f t="shared" si="7"/>
        <v>-241125619</v>
      </c>
      <c r="F50" s="7">
        <f t="shared" si="7"/>
        <v>-241125619</v>
      </c>
      <c r="G50" s="71">
        <f t="shared" si="7"/>
        <v>-241125619</v>
      </c>
      <c r="H50" s="72">
        <f t="shared" si="7"/>
        <v>-33764116</v>
      </c>
      <c r="I50" s="70">
        <f t="shared" si="7"/>
        <v>-416364876</v>
      </c>
      <c r="J50" s="7">
        <f t="shared" si="7"/>
        <v>-386510986</v>
      </c>
      <c r="K50" s="71">
        <f t="shared" si="7"/>
        <v>-469040589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643838174</v>
      </c>
      <c r="C53" s="6">
        <v>621940542</v>
      </c>
      <c r="D53" s="23">
        <v>642524283</v>
      </c>
      <c r="E53" s="24">
        <v>635598687</v>
      </c>
      <c r="F53" s="6">
        <v>635598687</v>
      </c>
      <c r="G53" s="25">
        <v>635598687</v>
      </c>
      <c r="H53" s="26">
        <v>2819611</v>
      </c>
      <c r="I53" s="24">
        <v>923710402</v>
      </c>
      <c r="J53" s="6">
        <v>673011575</v>
      </c>
      <c r="K53" s="25">
        <v>707277248</v>
      </c>
    </row>
    <row r="54" spans="1:11" ht="13.5">
      <c r="A54" s="22" t="s">
        <v>55</v>
      </c>
      <c r="B54" s="6">
        <v>41556863</v>
      </c>
      <c r="C54" s="6">
        <v>0</v>
      </c>
      <c r="D54" s="23">
        <v>27379383</v>
      </c>
      <c r="E54" s="24">
        <v>27425946</v>
      </c>
      <c r="F54" s="6">
        <v>27425946</v>
      </c>
      <c r="G54" s="25">
        <v>27425946</v>
      </c>
      <c r="H54" s="26">
        <v>0</v>
      </c>
      <c r="I54" s="24">
        <v>27379383</v>
      </c>
      <c r="J54" s="6">
        <v>27379383</v>
      </c>
      <c r="K54" s="25">
        <v>27379383</v>
      </c>
    </row>
    <row r="55" spans="1:11" ht="13.5">
      <c r="A55" s="22" t="s">
        <v>56</v>
      </c>
      <c r="B55" s="6">
        <v>0</v>
      </c>
      <c r="C55" s="6">
        <v>444997</v>
      </c>
      <c r="D55" s="23">
        <v>1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3848044</v>
      </c>
      <c r="C56" s="6">
        <v>6094609</v>
      </c>
      <c r="D56" s="23">
        <v>7145568</v>
      </c>
      <c r="E56" s="24">
        <v>7813266</v>
      </c>
      <c r="F56" s="6">
        <v>7813266</v>
      </c>
      <c r="G56" s="25">
        <v>7813266</v>
      </c>
      <c r="H56" s="26">
        <v>4387926</v>
      </c>
      <c r="I56" s="24">
        <v>8326151</v>
      </c>
      <c r="J56" s="6">
        <v>7609937</v>
      </c>
      <c r="K56" s="25">
        <v>8233751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133652</v>
      </c>
      <c r="C59" s="6">
        <v>390584</v>
      </c>
      <c r="D59" s="23">
        <v>-9551</v>
      </c>
      <c r="E59" s="24">
        <v>10036</v>
      </c>
      <c r="F59" s="6">
        <v>-10036</v>
      </c>
      <c r="G59" s="25">
        <v>-10036</v>
      </c>
      <c r="H59" s="26">
        <v>-10036</v>
      </c>
      <c r="I59" s="24">
        <v>-340315</v>
      </c>
      <c r="J59" s="6">
        <v>-355969</v>
      </c>
      <c r="K59" s="25">
        <v>-371283</v>
      </c>
    </row>
    <row r="60" spans="1:11" ht="13.5">
      <c r="A60" s="90" t="s">
        <v>60</v>
      </c>
      <c r="B60" s="6">
        <v>0</v>
      </c>
      <c r="C60" s="6">
        <v>1870215</v>
      </c>
      <c r="D60" s="23">
        <v>2633846</v>
      </c>
      <c r="E60" s="24">
        <v>7322155</v>
      </c>
      <c r="F60" s="6">
        <v>-7322155</v>
      </c>
      <c r="G60" s="25">
        <v>-7322155</v>
      </c>
      <c r="H60" s="26">
        <v>-7322155</v>
      </c>
      <c r="I60" s="24">
        <v>-7651315</v>
      </c>
      <c r="J60" s="6">
        <v>-8134299</v>
      </c>
      <c r="K60" s="25">
        <v>-8508477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13387</v>
      </c>
      <c r="C62" s="98">
        <v>13387</v>
      </c>
      <c r="D62" s="99">
        <v>13387</v>
      </c>
      <c r="E62" s="97">
        <v>13387</v>
      </c>
      <c r="F62" s="98">
        <v>13387</v>
      </c>
      <c r="G62" s="99">
        <v>13387</v>
      </c>
      <c r="H62" s="100">
        <v>13387</v>
      </c>
      <c r="I62" s="97">
        <v>13387</v>
      </c>
      <c r="J62" s="98">
        <v>13387</v>
      </c>
      <c r="K62" s="99">
        <v>13387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3364</v>
      </c>
      <c r="C64" s="98">
        <v>3364</v>
      </c>
      <c r="D64" s="99">
        <v>3364</v>
      </c>
      <c r="E64" s="97">
        <v>3364</v>
      </c>
      <c r="F64" s="98">
        <v>3364</v>
      </c>
      <c r="G64" s="99">
        <v>3364</v>
      </c>
      <c r="H64" s="100">
        <v>3364</v>
      </c>
      <c r="I64" s="97">
        <v>3364</v>
      </c>
      <c r="J64" s="98">
        <v>3364</v>
      </c>
      <c r="K64" s="99">
        <v>3364</v>
      </c>
    </row>
    <row r="65" spans="1:11" ht="13.5">
      <c r="A65" s="96" t="s">
        <v>65</v>
      </c>
      <c r="B65" s="97">
        <v>23539</v>
      </c>
      <c r="C65" s="98">
        <v>23539</v>
      </c>
      <c r="D65" s="99">
        <v>23539</v>
      </c>
      <c r="E65" s="97">
        <v>23539</v>
      </c>
      <c r="F65" s="98">
        <v>23539</v>
      </c>
      <c r="G65" s="99">
        <v>23539</v>
      </c>
      <c r="H65" s="100">
        <v>23539</v>
      </c>
      <c r="I65" s="97">
        <v>23539</v>
      </c>
      <c r="J65" s="98">
        <v>23539</v>
      </c>
      <c r="K65" s="99">
        <v>23539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0.9346401531936984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99013945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105938039</v>
      </c>
      <c r="C72" s="2">
        <f aca="true" t="shared" si="10" ref="C72:K72">+C77</f>
        <v>179490475</v>
      </c>
      <c r="D72" s="2">
        <f t="shared" si="10"/>
        <v>89162374</v>
      </c>
      <c r="E72" s="2">
        <f t="shared" si="10"/>
        <v>74822658</v>
      </c>
      <c r="F72" s="2">
        <f t="shared" si="10"/>
        <v>74822658</v>
      </c>
      <c r="G72" s="2">
        <f t="shared" si="10"/>
        <v>74822658</v>
      </c>
      <c r="H72" s="2">
        <f t="shared" si="10"/>
        <v>91743163</v>
      </c>
      <c r="I72" s="2">
        <f t="shared" si="10"/>
        <v>114338644</v>
      </c>
      <c r="J72" s="2">
        <f t="shared" si="10"/>
        <v>118400907</v>
      </c>
      <c r="K72" s="2">
        <f t="shared" si="10"/>
        <v>123847552</v>
      </c>
    </row>
    <row r="73" spans="1:11" ht="12.75" hidden="1">
      <c r="A73" s="2" t="s">
        <v>105</v>
      </c>
      <c r="B73" s="2">
        <f>+B74</f>
        <v>15314324.499999998</v>
      </c>
      <c r="C73" s="2">
        <f aca="true" t="shared" si="11" ref="C73:K73">+(C78+C80+C81+C82)-(B78+B80+B81+B82)</f>
        <v>6297988</v>
      </c>
      <c r="D73" s="2">
        <f t="shared" si="11"/>
        <v>23419570</v>
      </c>
      <c r="E73" s="2">
        <f t="shared" si="11"/>
        <v>-13556867</v>
      </c>
      <c r="F73" s="2">
        <f>+(F78+F80+F81+F82)-(D78+D80+D81+D82)</f>
        <v>-13556867</v>
      </c>
      <c r="G73" s="2">
        <f>+(G78+G80+G81+G82)-(D78+D80+D81+D82)</f>
        <v>-13556867</v>
      </c>
      <c r="H73" s="2">
        <f>+(H78+H80+H81+H82)-(D78+D80+D81+D82)</f>
        <v>-28783426</v>
      </c>
      <c r="I73" s="2">
        <f>+(I78+I80+I81+I82)-(E78+E80+E81+E82)</f>
        <v>-209935802</v>
      </c>
      <c r="J73" s="2">
        <f t="shared" si="11"/>
        <v>235398875</v>
      </c>
      <c r="K73" s="2">
        <f t="shared" si="11"/>
        <v>69000808</v>
      </c>
    </row>
    <row r="74" spans="1:11" ht="12.75" hidden="1">
      <c r="A74" s="2" t="s">
        <v>106</v>
      </c>
      <c r="B74" s="2">
        <f>+TREND(C74:E74)</f>
        <v>15314324.499999998</v>
      </c>
      <c r="C74" s="2">
        <f>+C73</f>
        <v>6297988</v>
      </c>
      <c r="D74" s="2">
        <f aca="true" t="shared" si="12" ref="D74:K74">+D73</f>
        <v>23419570</v>
      </c>
      <c r="E74" s="2">
        <f t="shared" si="12"/>
        <v>-13556867</v>
      </c>
      <c r="F74" s="2">
        <f t="shared" si="12"/>
        <v>-13556867</v>
      </c>
      <c r="G74" s="2">
        <f t="shared" si="12"/>
        <v>-13556867</v>
      </c>
      <c r="H74" s="2">
        <f t="shared" si="12"/>
        <v>-28783426</v>
      </c>
      <c r="I74" s="2">
        <f t="shared" si="12"/>
        <v>-209935802</v>
      </c>
      <c r="J74" s="2">
        <f t="shared" si="12"/>
        <v>235398875</v>
      </c>
      <c r="K74" s="2">
        <f t="shared" si="12"/>
        <v>69000808</v>
      </c>
    </row>
    <row r="75" spans="1:11" ht="12.75" hidden="1">
      <c r="A75" s="2" t="s">
        <v>107</v>
      </c>
      <c r="B75" s="2">
        <f>+B84-(((B80+B81+B78)*B70)-B79)</f>
        <v>107218347.41826251</v>
      </c>
      <c r="C75" s="2">
        <f aca="true" t="shared" si="13" ref="C75:K75">+C84-(((C80+C81+C78)*C70)-C79)</f>
        <v>223734951</v>
      </c>
      <c r="D75" s="2">
        <f t="shared" si="13"/>
        <v>287808725</v>
      </c>
      <c r="E75" s="2">
        <f t="shared" si="13"/>
        <v>241994104</v>
      </c>
      <c r="F75" s="2">
        <f t="shared" si="13"/>
        <v>241994104</v>
      </c>
      <c r="G75" s="2">
        <f t="shared" si="13"/>
        <v>241994104</v>
      </c>
      <c r="H75" s="2">
        <f t="shared" si="13"/>
        <v>32710325</v>
      </c>
      <c r="I75" s="2">
        <f t="shared" si="13"/>
        <v>417242906</v>
      </c>
      <c r="J75" s="2">
        <f t="shared" si="13"/>
        <v>387429405</v>
      </c>
      <c r="K75" s="2">
        <f t="shared" si="13"/>
        <v>470001261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105938039</v>
      </c>
      <c r="C77" s="3">
        <v>179490475</v>
      </c>
      <c r="D77" s="3">
        <v>89162374</v>
      </c>
      <c r="E77" s="3">
        <v>74822658</v>
      </c>
      <c r="F77" s="3">
        <v>74822658</v>
      </c>
      <c r="G77" s="3">
        <v>74822658</v>
      </c>
      <c r="H77" s="3">
        <v>91743163</v>
      </c>
      <c r="I77" s="3">
        <v>114338644</v>
      </c>
      <c r="J77" s="3">
        <v>118400907</v>
      </c>
      <c r="K77" s="3">
        <v>123847552</v>
      </c>
    </row>
    <row r="78" spans="1:11" ht="12.75" hidden="1">
      <c r="A78" s="1" t="s">
        <v>67</v>
      </c>
      <c r="B78" s="3">
        <v>0</v>
      </c>
      <c r="C78" s="3">
        <v>596523</v>
      </c>
      <c r="D78" s="3">
        <v>853355</v>
      </c>
      <c r="E78" s="3">
        <v>0</v>
      </c>
      <c r="F78" s="3">
        <v>0</v>
      </c>
      <c r="G78" s="3">
        <v>0</v>
      </c>
      <c r="H78" s="3">
        <v>-14812</v>
      </c>
      <c r="I78" s="3">
        <v>-30000</v>
      </c>
      <c r="J78" s="3">
        <v>-31380</v>
      </c>
      <c r="K78" s="3">
        <v>-32823</v>
      </c>
    </row>
    <row r="79" spans="1:11" ht="12.75" hidden="1">
      <c r="A79" s="1" t="s">
        <v>68</v>
      </c>
      <c r="B79" s="3">
        <v>166292826</v>
      </c>
      <c r="C79" s="3">
        <v>223734951</v>
      </c>
      <c r="D79" s="3">
        <v>287808725</v>
      </c>
      <c r="E79" s="3">
        <v>241994104</v>
      </c>
      <c r="F79" s="3">
        <v>241994104</v>
      </c>
      <c r="G79" s="3">
        <v>241994104</v>
      </c>
      <c r="H79" s="3">
        <v>32710325</v>
      </c>
      <c r="I79" s="3">
        <v>343352175</v>
      </c>
      <c r="J79" s="3">
        <v>313538674</v>
      </c>
      <c r="K79" s="3">
        <v>396110530</v>
      </c>
    </row>
    <row r="80" spans="1:11" ht="12.75" hidden="1">
      <c r="A80" s="1" t="s">
        <v>69</v>
      </c>
      <c r="B80" s="3">
        <v>63104039</v>
      </c>
      <c r="C80" s="3">
        <v>10489546</v>
      </c>
      <c r="D80" s="3">
        <v>10453679</v>
      </c>
      <c r="E80" s="3">
        <v>34217794</v>
      </c>
      <c r="F80" s="3">
        <v>34217794</v>
      </c>
      <c r="G80" s="3">
        <v>34217794</v>
      </c>
      <c r="H80" s="3">
        <v>53560465</v>
      </c>
      <c r="I80" s="3">
        <v>-179559438</v>
      </c>
      <c r="J80" s="3">
        <v>53585900</v>
      </c>
      <c r="K80" s="3">
        <v>120229511</v>
      </c>
    </row>
    <row r="81" spans="1:11" ht="12.75" hidden="1">
      <c r="A81" s="1" t="s">
        <v>70</v>
      </c>
      <c r="B81" s="3">
        <v>101547</v>
      </c>
      <c r="C81" s="3">
        <v>58417505</v>
      </c>
      <c r="D81" s="3">
        <v>81616110</v>
      </c>
      <c r="E81" s="3">
        <v>45148483</v>
      </c>
      <c r="F81" s="3">
        <v>45148483</v>
      </c>
      <c r="G81" s="3">
        <v>45148483</v>
      </c>
      <c r="H81" s="3">
        <v>10594065</v>
      </c>
      <c r="I81" s="3">
        <v>49019913</v>
      </c>
      <c r="J81" s="3">
        <v>51274830</v>
      </c>
      <c r="K81" s="3">
        <v>53633470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99013945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73890731</v>
      </c>
      <c r="J84" s="3">
        <v>73890731</v>
      </c>
      <c r="K84" s="3">
        <v>73890731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2020-11-02T10:51:57Z</dcterms:created>
  <dcterms:modified xsi:type="dcterms:W3CDTF">2020-11-02T10:52:29Z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